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C\ЕРЦ\Симукова Е\Тарифы\"/>
    </mc:Choice>
  </mc:AlternateContent>
  <bookViews>
    <workbookView xWindow="-120" yWindow="-120" windowWidth="29040" windowHeight="15840" firstSheet="1" activeTab="1"/>
  </bookViews>
  <sheets>
    <sheet name="Контрольная точка" sheetId="2" state="hidden" r:id="rId1"/>
    <sheet name="Лист1" sheetId="8" r:id="rId2"/>
    <sheet name="ВК Комфорт" sheetId="3" state="hidden" r:id="rId3"/>
    <sheet name="Сервис 24" sheetId="5" state="hidden" r:id="rId4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8" l="1"/>
  <c r="D104" i="8" l="1"/>
  <c r="D107" i="8" l="1"/>
  <c r="D105" i="8"/>
  <c r="D109" i="8"/>
  <c r="D97" i="8"/>
  <c r="D95" i="8"/>
  <c r="D92" i="8"/>
  <c r="D93" i="8" s="1"/>
  <c r="D81" i="8"/>
  <c r="D78" i="8"/>
  <c r="D66" i="8"/>
  <c r="D67" i="8" s="1"/>
  <c r="D71" i="8"/>
  <c r="D69" i="8"/>
  <c r="D60" i="8"/>
  <c r="D58" i="8"/>
  <c r="D49" i="8"/>
  <c r="D37" i="8"/>
  <c r="D47" i="8"/>
  <c r="D31" i="8"/>
  <c r="D44" i="8"/>
  <c r="D45" i="8" s="1"/>
  <c r="D56" i="8"/>
  <c r="D28" i="8"/>
  <c r="D29" i="8" s="1"/>
  <c r="D32" i="8"/>
  <c r="D33" i="8" s="1"/>
  <c r="D35" i="8"/>
  <c r="D15" i="8" l="1"/>
  <c r="D13" i="8"/>
  <c r="D10" i="8"/>
  <c r="D7" i="8"/>
  <c r="D8" i="8" s="1"/>
  <c r="D11" i="8"/>
  <c r="D17" i="8"/>
  <c r="D4" i="8"/>
  <c r="D5" i="8" s="1"/>
  <c r="D7" i="5" l="1"/>
  <c r="D8" i="5" s="1"/>
  <c r="D4" i="5"/>
  <c r="D5" i="5" s="1"/>
  <c r="D10" i="5"/>
  <c r="D12" i="5"/>
  <c r="D9" i="3"/>
  <c r="D4" i="3"/>
  <c r="D5" i="3" s="1"/>
  <c r="D7" i="3"/>
  <c r="D9" i="2"/>
  <c r="D7" i="2"/>
  <c r="D4" i="2"/>
  <c r="D5" i="2" s="1"/>
</calcChain>
</file>

<file path=xl/sharedStrings.xml><?xml version="1.0" encoding="utf-8"?>
<sst xmlns="http://schemas.openxmlformats.org/spreadsheetml/2006/main" count="543" uniqueCount="107">
  <si>
    <t>Наименование коммунальной услуги/Поставщик коммунальной услуги</t>
  </si>
  <si>
    <t>Единица измерения</t>
  </si>
  <si>
    <t>Реквизиты нормативно-правового акта, устанавливающего тариф</t>
  </si>
  <si>
    <t>Нормативы потребления</t>
  </si>
  <si>
    <t>при наличии приборов учета</t>
  </si>
  <si>
    <t>руб./Гкал</t>
  </si>
  <si>
    <t>руб./куб.м</t>
  </si>
  <si>
    <t>при отсутствии приборов учета, либо если приборы учета не введены в эксплуатацию (норматив)</t>
  </si>
  <si>
    <t>руб./чел.</t>
  </si>
  <si>
    <t>руб./кВт*ч</t>
  </si>
  <si>
    <t>Т общий</t>
  </si>
  <si>
    <t>при наличии общедомовых приборов учета</t>
  </si>
  <si>
    <t>Для населения городского поселения Одинцово</t>
  </si>
  <si>
    <r>
      <t xml:space="preserve">0,02 Гкал/кв.м                   </t>
    </r>
    <r>
      <rPr>
        <b/>
        <sz val="11"/>
        <color indexed="8"/>
        <rFont val="Times New Roman"/>
        <family val="1"/>
        <charset val="204"/>
      </rPr>
      <t xml:space="preserve">население </t>
    </r>
    <r>
      <rPr>
        <sz val="11"/>
        <color indexed="8"/>
        <rFont val="Times New Roman"/>
        <family val="1"/>
        <charset val="204"/>
      </rPr>
      <t xml:space="preserve">               Решение Совета депутатов г.п. Одинцово № 4/15 от 22.12.2010 г.</t>
    </r>
  </si>
  <si>
    <t>Т1 (7:00-23:00)/
Т2 (23:00-7:00)</t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</si>
  <si>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"Рузский региональный оператор"</t>
    </r>
  </si>
  <si>
    <t>руб./куб.м.</t>
  </si>
  <si>
    <t>0,0095 м3/1 кв.м.
Распоряжение Минэкологии МО № 424-РМ от 01.08.2018 г.</t>
  </si>
  <si>
    <r>
      <rPr>
        <b/>
        <sz val="11"/>
        <color theme="1"/>
        <rFont val="Times New Roman"/>
        <family val="1"/>
        <charset val="204"/>
      </rPr>
      <t xml:space="preserve">Электроснабжение
</t>
    </r>
    <r>
      <rPr>
        <sz val="11"/>
        <color theme="1"/>
        <rFont val="Times New Roman"/>
        <family val="1"/>
        <charset val="204"/>
      </rPr>
      <t>(в домах с электроплитами)</t>
    </r>
  </si>
  <si>
    <t>3,23 куб.м/чел.</t>
  </si>
  <si>
    <t>Распоряжение Министерства ЖКХ МО № 386-РВ от 20.10.2020 г.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</si>
  <si>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>)
АО "Одинцовская теплосеть</t>
    </r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</si>
  <si>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 xml:space="preserve">)
АО "Одинцовская теплосеть"
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</si>
  <si>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
АО "Одинцовская теплосеть"
</t>
    </r>
  </si>
  <si>
    <r>
      <rPr>
        <b/>
        <sz val="11"/>
        <color theme="1"/>
        <rFont val="Times New Roman"/>
        <family val="1"/>
        <charset val="204"/>
      </rPr>
      <t>Водоотведение</t>
    </r>
    <r>
      <rPr>
        <sz val="11"/>
        <color theme="1"/>
        <rFont val="Times New Roman"/>
        <family val="1"/>
        <charset val="204"/>
      </rPr>
      <t xml:space="preserve">
АО "Одинцовская теплосеть"
</t>
    </r>
  </si>
  <si>
    <t>4,33 куб.м/чел.
Распоряжение Министерства ЖКХ МО № 386-РВ от 20.10.2020 г.</t>
  </si>
  <si>
    <t>7,56 куб.м/чел.
Распоряжение Министерства ЖКХ МО № 386-РВ от 20.10.2020 г.</t>
  </si>
  <si>
    <t>8,11/3,49</t>
  </si>
  <si>
    <t>7,61/3,27</t>
  </si>
  <si>
    <t>Тариф с 01.07.2025 г. (с НДС)</t>
  </si>
  <si>
    <t>Распоряжение Комитета по ценам и тарифам Московской области № 09-Р КПЦ МО от 30.01.2025 г.</t>
  </si>
  <si>
    <t>Распоряжение Комитета по ценам и тарифам Московской области № 361-Р КПЦ МО от 27.12.2024 г.</t>
  </si>
  <si>
    <t>Распоряжение Комитета по ценам и тарифам Московской области № 270-Р КПЦ МО от 10.12.2024 г.</t>
  </si>
  <si>
    <t xml:space="preserve">Распоряжение Комитета по ценам и тарифам Московской области № 320-Р КПЦ МО от 20.12.2024 г.
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</si>
  <si>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>)
ООО "Теплосервис-М"</t>
    </r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</si>
  <si>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 xml:space="preserve">)
ООО "Теплосервис-М"
</t>
    </r>
  </si>
  <si>
    <t>Распоряжение Комитета по ценам и тарифам Московской области № 329-Р КПЦ МО от 20.12.2024г.</t>
  </si>
  <si>
    <t>Распоряжение Комитета по ценам и тарифам Московской области № 331-Р КПЦ МО от 20.12.2024г.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</si>
  <si>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
ООО "Звенигородский городской водоканал"
</t>
    </r>
  </si>
  <si>
    <t>8,62/6,60/3,49</t>
  </si>
  <si>
    <t>Т1 (7:00-10:00; 17:00-21:00)/
Т2 (10:00-17:00; 21:00-23:00)/ Т3 (23:00-7:00)</t>
  </si>
  <si>
    <t>ТАРИФЫ НА КОММУНАЛЬНЫЕ УСЛУГИ ДЛЯ НАСЕЛЕНИЯ И ПРОЧИХ ПОТРЕБИТЕЛЕЙ С 01.07.2024 ГОДА</t>
  </si>
  <si>
    <t>Для населения сельского поселения Развилковское Ленинского муниципального района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</si>
  <si>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                       ООО "Теплосервис-М"                                </t>
    </r>
  </si>
  <si>
    <t>0,0151 Гкал/кв.м в месяц
население
Решение Совета депутатов Ленинского муниципального района Московской области от 17.12.2008 №12/16</t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</si>
  <si>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>)                         
ООО "Теплосервис-М"                               тариф для населения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</si>
  <si>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ООО "Теплосервис-М"          </t>
    </r>
  </si>
  <si>
    <t>4,33 куб.м/чел.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</si>
  <si>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МУП "Видновское ПТО ГХ"</t>
    </r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</si>
  <si>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>МУП "Видновское ПТО ГХ"</t>
    </r>
  </si>
  <si>
    <t>7,56 куб.м/чел.</t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</si>
  <si>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"Каширский региональный оператор"</t>
    </r>
  </si>
  <si>
    <t>Распоряжение Комитета по ценам и тарифам Московской области от 20.12.2024 № 331-Р </t>
  </si>
  <si>
    <t>Распоряжение Комитета по ценам и тарифам Московской области от 27.12.2024 № 361-Р </t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</si>
  <si>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водоснабжение)                          МУП "Видновское ПТО ГХ"</t>
    </r>
    <r>
      <rPr>
        <sz val="11"/>
        <color theme="1"/>
        <rFont val="Times New Roman"/>
        <family val="1"/>
        <charset val="204"/>
      </rPr>
      <t xml:space="preserve">                              тариф для населения</t>
    </r>
  </si>
  <si>
    <t>Распоряжением Комитета по ценам и тарифам Московской области от 10.12.2024 № 270-Р</t>
  </si>
  <si>
    <t>Распоряжение Комитета по ценам и тарифам Московской области от 20.12.2024 № 320Р </t>
  </si>
  <si>
    <t>Распоряжение Комитета по ценам и тарифам Московской области от 25.11.2024 № 229-Р </t>
  </si>
  <si>
    <t>Для населения города Балашиха</t>
  </si>
  <si>
    <r>
      <rPr>
        <b/>
        <sz val="11"/>
        <color indexed="8"/>
        <rFont val="Times New Roman"/>
        <family val="1"/>
        <charset val="204"/>
      </rPr>
      <t>Теплоснабжение (отопление</t>
    </r>
    <r>
      <rPr>
        <sz val="11"/>
        <color indexed="8"/>
        <rFont val="Times New Roman"/>
        <family val="1"/>
        <charset val="204"/>
      </rPr>
      <t xml:space="preserve">)                        ООО "Теплосервис-М"                               </t>
    </r>
  </si>
  <si>
    <t>Распоряжение Комитета по ценам и тарифам Московской области от 20.12.2024 № 329-Р </t>
  </si>
  <si>
    <t>0,0133 Гкал/кв.м 
население
Постановление главы города Балашиха №952/1-ПА от 30.11.2009г</t>
  </si>
  <si>
    <r>
      <rPr>
        <b/>
        <sz val="11"/>
        <color indexed="8"/>
        <rFont val="Times New Roman"/>
        <family val="1"/>
        <charset val="204"/>
      </rPr>
      <t>Теплоснабжение (горячее водоснабжение</t>
    </r>
    <r>
      <rPr>
        <sz val="11"/>
        <color indexed="8"/>
        <rFont val="Times New Roman"/>
        <family val="1"/>
        <charset val="204"/>
      </rPr>
      <t xml:space="preserve">)                         
ООО "Теплосервис-М"/МУП "Балашихинский Водоканал"    </t>
    </r>
  </si>
  <si>
    <r>
      <rPr>
        <b/>
        <sz val="11"/>
        <color indexed="8"/>
        <rFont val="Times New Roman"/>
        <family val="1"/>
        <charset val="204"/>
      </rPr>
      <t>Холодное водоснабжение</t>
    </r>
    <r>
      <rPr>
        <sz val="11"/>
        <color indexed="8"/>
        <rFont val="Times New Roman"/>
        <family val="1"/>
        <charset val="204"/>
      </rPr>
      <t xml:space="preserve">        
МУП "Балашихинский Водоканал"          </t>
    </r>
  </si>
  <si>
    <t>Распоряжение Комитета по ценам и тарифам Московской области от 20.12.2024 № 326-Р </t>
  </si>
  <si>
    <r>
      <t xml:space="preserve">Водоотведение
</t>
    </r>
    <r>
      <rPr>
        <sz val="11"/>
        <color indexed="8"/>
        <rFont val="Times New Roman"/>
        <family val="1"/>
        <charset val="204"/>
      </rPr>
      <t xml:space="preserve">МУП "Балашихинский Водоканал"  </t>
    </r>
  </si>
  <si>
    <t>Для населения деревни Бородино города Мытищи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</si>
  <si>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    ООО "Теплосервис-М"                         ЖК "Скандинавский"                           </t>
    </r>
  </si>
  <si>
    <t>0,016 Гкал/кв.м 
население
Решение Совета депутатов городского поселения Мытищи Московской области от 30.08.2007 г. № 25/3</t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</si>
  <si>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 xml:space="preserve">)                              ООО "Теплосервис-М",                  ООО "ВКС"                                       ЖК "Скандинавский"                   
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</si>
  <si>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ООО "Водопроводно-Канализационные системы"         </t>
    </r>
  </si>
  <si>
    <t>Распоряжение Комитета по ценам и тарифам Московской области от 30.01.2025 № 07-Р </t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</si>
  <si>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 xml:space="preserve">ООО "Водопроводно-Канализационные системы"     </t>
    </r>
  </si>
  <si>
    <t>Распоряжение Комитета по ценам и тарифам Московской области от 27.12.2024 № 361-Р</t>
  </si>
  <si>
    <t>Распоряжение Комитета по ценам и тарифам Московской области от 20.12.2024 № 329-Р</t>
  </si>
  <si>
    <t>Для населения городское поселение Раменское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</si>
  <si>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                       АО "Раменская теплосеть"                                  </t>
    </r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</si>
  <si>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>)                         
АО "Раменская теплосеть"                               тариф для населения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</si>
  <si>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АО "Раменский водоканал"            </t>
    </r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</si>
  <si>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>АО "Раменский водоканал"</t>
    </r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</si>
  <si>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"ЭкоЛайн-Воскресенск"</t>
    </r>
  </si>
  <si>
    <t>Распоряжение Комитета по ценам и тарифам Московской области от 20.12.2024 № 324-Р</t>
  </si>
  <si>
    <t xml:space="preserve">Распоряжением Комитета по ценам и тарифам Московской области от 10.12.2024 № 270-Р
</t>
  </si>
  <si>
    <t>Для населения города Сергиев Посад</t>
  </si>
  <si>
    <r>
      <rPr>
        <b/>
        <sz val="11"/>
        <color indexed="8"/>
        <rFont val="Times New Roman"/>
        <family val="1"/>
        <charset val="204"/>
      </rPr>
      <t>Теплоснабжение (отопление</t>
    </r>
    <r>
      <rPr>
        <sz val="11"/>
        <color indexed="8"/>
        <rFont val="Times New Roman"/>
        <family val="1"/>
        <charset val="204"/>
      </rPr>
      <t xml:space="preserve">)                        ООО "Элком "                               </t>
    </r>
  </si>
  <si>
    <t>0,0162 Гкал/кв.м     Решение Совета депутатов г.п. Сергиев Посад Сергиево-Посадского муниципального района МО № 29/03от 24.12.2007</t>
  </si>
  <si>
    <r>
      <rPr>
        <b/>
        <sz val="11"/>
        <color indexed="8"/>
        <rFont val="Times New Roman"/>
        <family val="1"/>
        <charset val="204"/>
      </rPr>
      <t>Теплоснабжение (горячее водоснабжение)</t>
    </r>
    <r>
      <rPr>
        <sz val="11"/>
        <color indexed="8"/>
        <rFont val="Times New Roman"/>
        <family val="1"/>
        <charset val="204"/>
      </rPr>
      <t xml:space="preserve">                         
ООО "Элком"    </t>
    </r>
  </si>
  <si>
    <t>3,23 куб.м./чел.</t>
  </si>
  <si>
    <r>
      <rPr>
        <b/>
        <sz val="11"/>
        <color indexed="8"/>
        <rFont val="Times New Roman"/>
        <family val="1"/>
        <charset val="204"/>
      </rPr>
      <t>Теплоснабжение (отопление</t>
    </r>
    <r>
      <rPr>
        <sz val="11"/>
        <color indexed="8"/>
        <rFont val="Times New Roman"/>
        <family val="1"/>
        <charset val="204"/>
      </rPr>
      <t xml:space="preserve">)                       Газпром Теплоэнерго МО ООО                              </t>
    </r>
  </si>
  <si>
    <r>
      <rPr>
        <b/>
        <sz val="11"/>
        <color indexed="8"/>
        <rFont val="Times New Roman"/>
        <family val="1"/>
        <charset val="204"/>
      </rPr>
      <t>Теплоснабжение (горячее водоснабжение</t>
    </r>
    <r>
      <rPr>
        <sz val="11"/>
        <color indexed="8"/>
        <rFont val="Times New Roman"/>
        <family val="1"/>
        <charset val="204"/>
      </rPr>
      <t xml:space="preserve">)                         
Газпром Теплоэнерго МО ООО              </t>
    </r>
  </si>
  <si>
    <r>
      <rPr>
        <b/>
        <sz val="11"/>
        <color indexed="8"/>
        <rFont val="Times New Roman"/>
        <family val="1"/>
        <charset val="204"/>
      </rPr>
      <t>Холодное водоснабжение</t>
    </r>
    <r>
      <rPr>
        <sz val="11"/>
        <color indexed="8"/>
        <rFont val="Times New Roman"/>
        <family val="1"/>
        <charset val="204"/>
      </rPr>
      <t xml:space="preserve">        
МУП "Водоканал"          </t>
    </r>
  </si>
  <si>
    <t>4,33 куб.м./чел.</t>
  </si>
  <si>
    <r>
      <t xml:space="preserve">Водоотведение
</t>
    </r>
    <r>
      <rPr>
        <sz val="11"/>
        <color indexed="8"/>
        <rFont val="Times New Roman"/>
        <family val="1"/>
        <charset val="204"/>
      </rPr>
      <t xml:space="preserve">МУП " Водоканал"  </t>
    </r>
  </si>
  <si>
    <t>7,56 куб.м./чел.</t>
  </si>
  <si>
    <r>
      <rPr>
        <b/>
        <sz val="11"/>
        <color indexed="8"/>
        <rFont val="Times New Roman"/>
        <family val="1"/>
        <charset val="204"/>
      </rPr>
      <t xml:space="preserve">Электроснабжение </t>
    </r>
    <r>
      <rPr>
        <sz val="11"/>
        <color indexed="8"/>
        <rFont val="Times New Roman"/>
        <family val="1"/>
        <charset val="204"/>
      </rPr>
      <t xml:space="preserve">                                                 (в домах с электроплитами)
одноставочный тариф, дифференцированный по двум зонам суток</t>
    </r>
  </si>
  <si>
    <t>Распоряжение Комитета по ценам и тарифам Московской области от 11.12.2024 № 279-Р</t>
  </si>
  <si>
    <t>Распоряжение Комитета по ценам и тарифам Московской области от 27.12.2024 № 358-Р</t>
  </si>
  <si>
    <t>Для населения Люберецкого городского округа</t>
  </si>
  <si>
    <t>0,0145 Гкал/кв.м в месяц
население
Решение Совета депутатов Люберецкого муниципального района Московской области от 26.12.2007 №272/30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</si>
  <si>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АО «Люберецкий Водоканал»          </t>
    </r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</si>
  <si>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>АО «Люберецкий Водоканал»</t>
    </r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</si>
  <si>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«Эколайн-Воскресенск»</t>
    </r>
  </si>
  <si>
    <t>Распоряжение Комитета по ценам и тарифам Московской области от 27.12.2024 № 356-Р </t>
  </si>
  <si>
    <t>Для населения города Мытищи (ЖК Декарт, Ньютон)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</si>
  <si>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
АО «Мытищинская теплосеть»             </t>
    </r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</si>
  <si>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 xml:space="preserve">)       
АО «Мытищинская теплосеть»
 ООО "ВКС" 
</t>
    </r>
  </si>
  <si>
    <t>Распоряжение Комитета по ценам и тарифам Московской области от 27.12.2024 № 356-Р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</si>
</sst>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83">
    <xf numFmtId="0" fontId="0" fillId="0" borderId="0" xfId="0"/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6" fillId="0" borderId="4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4" fontId="3" fillId="0" borderId="2" xfId="2" applyFont="1" applyFill="1" applyBorder="1" applyAlignment="1">
      <alignment horizontal="center" vertical="center" wrapText="1"/>
    </xf>
    <xf numFmtId="44" fontId="3" fillId="0" borderId="4" xfId="2" applyFont="1" applyFill="1" applyBorder="1" applyAlignment="1">
      <alignment horizontal="center" vertical="center" wrapText="1"/>
    </xf>
    <xf numFmtId="44" fontId="3" fillId="0" borderId="3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Денежный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file:///C:\Users\simukova.e\AppData\Local\Microsoft\Windows\INetCache\Content.Outlook\WKUGS1D2\&#1058;&#1072;&#1088;&#1080;&#1092;%20&#1058;&#1050;&#1054;%20&#1089;%2001.12.2022%20%20%20&#8470;_205_&#1056;_20_11_2022.pdf" TargetMode="External"/><Relationship Id="rId1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simukova.e\AppData\Local\Microsoft\Windows\INetCache\Content.Outlook\WKUGS1D2\&#1058;&#1072;&#1088;&#1080;&#1092;%20&#1058;&#1050;&#1054;%20&#1089;%2001.12.2022%20%20%20&#8470;_205_&#1056;_20_11_2022.pdf" TargetMode="External"/><Relationship Id="rId3" Type="http://schemas.openxmlformats.org/officeDocument/2006/relationships/hyperlink" Target="file:///C:\Users\simukova.e\AppData\Local\Microsoft\Windows\INetCache\Content.Outlook\WKUGS1D2\&#1058;&#1072;&#1088;&#1080;&#1092;%20&#1058;&#1050;&#1054;%20&#1089;%2001.12.2022%20%20%20&#8470;_205_&#1056;_20_11_2022.pdf" TargetMode="External"/><Relationship Id="rId7" Type="http://schemas.openxmlformats.org/officeDocument/2006/relationships/hyperlink" Target="file:///C:\Users\simukova.e\AppData\Local\Microsoft\Windows\INetCache\Content.Outlook\WKUGS1D2\&#1058;&#1072;&#1088;&#1080;&#1092;&#1099;%20&#1074;&#1086;&#1076;&#1072;%20&#1056;&#1072;&#1084;&#1077;&#1085;&#1089;&#1082;&#1080;&#1081;%20&#1074;&#1086;&#1076;&#1086;&#1082;&#1072;&#1085;&#1072;&#1083;%20&#8470;_176_&#1056;_17_11_2022_&#1089;&#1072;&#1081;&#1090;.pdf" TargetMode="External"/><Relationship Id="rId2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Relationship Id="rId1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Relationship Id="rId6" Type="http://schemas.openxmlformats.org/officeDocument/2006/relationships/hyperlink" Target="file:///C:\Users\simukova.e\AppData\Local\Microsoft\Windows\INetCache\Content.Outlook\WKUGS1D2\&#1058;&#1072;&#1088;&#1080;&#1092;&#1099;%20&#1058;&#1077;&#1087;&#1083;&#1086;%202023.pdf" TargetMode="External"/><Relationship Id="rId5" Type="http://schemas.openxmlformats.org/officeDocument/2006/relationships/hyperlink" Target="file:///C:\Users\simukova.e\AppData\Local\Microsoft\Windows\INetCache\Content.Outlook\WKUGS1D2\&#1058;&#1072;&#1088;&#1080;&#1092;&#1099;%20&#1058;&#1077;&#1087;&#1083;&#1086;%202023.pdf" TargetMode="External"/><Relationship Id="rId10" Type="http://schemas.openxmlformats.org/officeDocument/2006/relationships/hyperlink" Target="file:///C:\Users\simukova.e\AppData\Local\Microsoft\Windows\INetCache\Content.Outlook\WKUGS1D2\&#1058;&#1072;&#1088;&#1080;&#1092;&#1099;%20&#1058;&#1077;&#1087;&#1083;&#1086;%202023.pdf" TargetMode="External"/><Relationship Id="rId4" Type="http://schemas.openxmlformats.org/officeDocument/2006/relationships/hyperlink" Target="file:///C:\Users\simukova.e\AppData\Local\Microsoft\Windows\INetCache\Content.Outlook\WKUGS1D2\&#1058;&#1072;&#1088;&#1080;&#1092;&#1099;%20&#1058;&#1077;&#1087;&#1083;&#1086;%202023.pdf" TargetMode="External"/><Relationship Id="rId9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Relationship Id="rId2" Type="http://schemas.openxmlformats.org/officeDocument/2006/relationships/hyperlink" Target="file:///C:\Users\simukova.e\AppData\Local\Microsoft\Windows\INetCache\Content.Outlook\WKUGS1D2\&#1058;&#1072;&#1088;&#1080;&#1092;%20&#1058;&#1050;&#1054;%20&#1089;%2001.12.2022%20%20%20&#8470;_205_&#1056;_20_11_2022.pdf" TargetMode="External"/><Relationship Id="rId1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Relationship Id="rId1" Type="http://schemas.openxmlformats.org/officeDocument/2006/relationships/hyperlink" Target="file:///C:\Users\simukova.e\AppData\Local\Microsoft\Windows\INetCache\Content.Outlook\WKUGS1D2\&#1058;&#1072;&#1088;&#1080;&#1092;%20&#1058;&#1050;&#1054;%20&#1089;%2001.12.2022%20%20%20&#8470;_205_&#1056;_20_11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7" zoomScale="70" zoomScaleNormal="70" workbookViewId="0">
      <selection activeCell="D19" sqref="D19"/>
    </sheetView>
  </sheetViews>
  <sheetFormatPr defaultRowHeight="14.4" x14ac:dyDescent="0.3"/>
  <cols>
    <col min="1" max="1" width="31.88671875" customWidth="1"/>
    <col min="2" max="2" width="17.5546875" customWidth="1"/>
    <col min="3" max="3" width="14.88671875" customWidth="1"/>
    <col min="4" max="4" width="18.88671875" customWidth="1"/>
    <col min="5" max="5" width="24.109375" customWidth="1"/>
    <col min="6" max="6" width="23.88671875" customWidth="1"/>
  </cols>
  <sheetData>
    <row r="1" spans="1:6" ht="41.4" x14ac:dyDescent="0.3">
      <c r="A1" s="55" t="s">
        <v>0</v>
      </c>
      <c r="B1" s="56"/>
      <c r="C1" s="7" t="s">
        <v>1</v>
      </c>
      <c r="D1" s="7" t="s">
        <v>29</v>
      </c>
      <c r="E1" s="7" t="s">
        <v>2</v>
      </c>
      <c r="F1" s="7" t="s">
        <v>3</v>
      </c>
    </row>
    <row r="2" spans="1:6" x14ac:dyDescent="0.3">
      <c r="A2" s="57" t="s">
        <v>12</v>
      </c>
      <c r="B2" s="58"/>
      <c r="C2" s="58"/>
      <c r="D2" s="58"/>
      <c r="E2" s="58"/>
      <c r="F2" s="59"/>
    </row>
    <row r="3" spans="1:6" ht="90" customHeight="1" x14ac:dyDescent="0.3">
      <c r="A3" s="6" t="s">
        <v>21</v>
      </c>
      <c r="B3" s="6" t="s">
        <v>11</v>
      </c>
      <c r="C3" s="6" t="s">
        <v>5</v>
      </c>
      <c r="D3" s="1">
        <v>3182.21</v>
      </c>
      <c r="E3" s="51" t="s">
        <v>30</v>
      </c>
      <c r="F3" s="3" t="s">
        <v>13</v>
      </c>
    </row>
    <row r="4" spans="1:6" ht="77.099999999999994" customHeight="1" x14ac:dyDescent="0.3">
      <c r="A4" s="50" t="s">
        <v>22</v>
      </c>
      <c r="B4" s="6" t="s">
        <v>4</v>
      </c>
      <c r="C4" s="6" t="s">
        <v>6</v>
      </c>
      <c r="D4" s="2">
        <f>ROUND(D3*0.0599+D6,2)</f>
        <v>242.49</v>
      </c>
      <c r="E4" s="52"/>
      <c r="F4" s="3" t="s">
        <v>19</v>
      </c>
    </row>
    <row r="5" spans="1:6" ht="55.5" customHeight="1" x14ac:dyDescent="0.3">
      <c r="A5" s="50"/>
      <c r="B5" s="6" t="s">
        <v>7</v>
      </c>
      <c r="C5" s="6" t="s">
        <v>8</v>
      </c>
      <c r="D5" s="6">
        <f>ROUND(D4*3.23,2)</f>
        <v>783.24</v>
      </c>
      <c r="E5" s="60"/>
      <c r="F5" s="4" t="s">
        <v>20</v>
      </c>
    </row>
    <row r="6" spans="1:6" ht="27.6" x14ac:dyDescent="0.3">
      <c r="A6" s="50" t="s">
        <v>23</v>
      </c>
      <c r="B6" s="6" t="s">
        <v>4</v>
      </c>
      <c r="C6" s="6" t="s">
        <v>6</v>
      </c>
      <c r="D6" s="2">
        <v>51.88</v>
      </c>
      <c r="E6" s="51" t="s">
        <v>31</v>
      </c>
      <c r="F6" s="51" t="s">
        <v>25</v>
      </c>
    </row>
    <row r="7" spans="1:6" ht="178.5" customHeight="1" x14ac:dyDescent="0.3">
      <c r="A7" s="50"/>
      <c r="B7" s="6" t="s">
        <v>7</v>
      </c>
      <c r="C7" s="6" t="s">
        <v>8</v>
      </c>
      <c r="D7" s="4">
        <f>ROUND(D6*4.33,2)</f>
        <v>224.64</v>
      </c>
      <c r="E7" s="52"/>
      <c r="F7" s="52"/>
    </row>
    <row r="8" spans="1:6" ht="27.6" x14ac:dyDescent="0.3">
      <c r="A8" s="50" t="s">
        <v>24</v>
      </c>
      <c r="B8" s="6" t="s">
        <v>4</v>
      </c>
      <c r="C8" s="6" t="s">
        <v>6</v>
      </c>
      <c r="D8" s="2">
        <v>56.07</v>
      </c>
      <c r="E8" s="51" t="s">
        <v>31</v>
      </c>
      <c r="F8" s="51" t="s">
        <v>26</v>
      </c>
    </row>
    <row r="9" spans="1:6" ht="110.1" customHeight="1" x14ac:dyDescent="0.3">
      <c r="A9" s="50"/>
      <c r="B9" s="6" t="s">
        <v>7</v>
      </c>
      <c r="C9" s="6" t="s">
        <v>8</v>
      </c>
      <c r="D9" s="4">
        <f>ROUND(D8*7.56,2)</f>
        <v>423.89</v>
      </c>
      <c r="E9" s="52"/>
      <c r="F9" s="52"/>
    </row>
    <row r="10" spans="1:6" ht="37.5" customHeight="1" x14ac:dyDescent="0.3">
      <c r="A10" s="50" t="s">
        <v>18</v>
      </c>
      <c r="B10" s="6" t="s">
        <v>10</v>
      </c>
      <c r="C10" s="6" t="s">
        <v>9</v>
      </c>
      <c r="D10" s="1">
        <v>6.19</v>
      </c>
      <c r="E10" s="53" t="s">
        <v>32</v>
      </c>
      <c r="F10" s="51"/>
    </row>
    <row r="11" spans="1:6" ht="44.4" customHeight="1" x14ac:dyDescent="0.3">
      <c r="A11" s="50"/>
      <c r="B11" s="6" t="s">
        <v>14</v>
      </c>
      <c r="C11" s="6" t="s">
        <v>9</v>
      </c>
      <c r="D11" s="1" t="s">
        <v>28</v>
      </c>
      <c r="E11" s="54"/>
      <c r="F11" s="52"/>
    </row>
    <row r="12" spans="1:6" ht="82.8" x14ac:dyDescent="0.3">
      <c r="A12" s="6" t="s">
        <v>15</v>
      </c>
      <c r="B12" s="6"/>
      <c r="C12" s="6" t="s">
        <v>16</v>
      </c>
      <c r="D12" s="1">
        <v>1306.8699999999999</v>
      </c>
      <c r="E12" s="5" t="s">
        <v>33</v>
      </c>
      <c r="F12" s="6" t="s">
        <v>17</v>
      </c>
    </row>
  </sheetData>
  <mergeCells count="13">
    <mergeCell ref="A1:B1"/>
    <mergeCell ref="A2:F2"/>
    <mergeCell ref="E3:E5"/>
    <mergeCell ref="A4:A5"/>
    <mergeCell ref="A6:A7"/>
    <mergeCell ref="E6:E7"/>
    <mergeCell ref="F6:F7"/>
    <mergeCell ref="A8:A9"/>
    <mergeCell ref="E8:E9"/>
    <mergeCell ref="F8:F9"/>
    <mergeCell ref="A10:A11"/>
    <mergeCell ref="E10:E11"/>
    <mergeCell ref="F10:F11"/>
  </mergeCells>
  <hyperlinks>
    <hyperlink ref="E10:E11" r:id="rId1" display="Приложение № 1 к приказу Департамента экономической политики и развития города Москвы от 23.11.2022 №450"/>
    <hyperlink ref="E12" r:id="rId2" display="\\vcs-fs01.vc.local\UserDocs\ryabokon.t\My Documents\1\ТАРИФЫ\Тариф ТКО с 01.12.2022   №_205_Р_20_11_2022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topLeftCell="A52" zoomScale="70" zoomScaleNormal="70" workbookViewId="0">
      <selection activeCell="D55" sqref="D55"/>
    </sheetView>
  </sheetViews>
  <sheetFormatPr defaultRowHeight="14.4" x14ac:dyDescent="0.3"/>
  <cols>
    <col min="1" max="1" width="31.88671875" customWidth="1"/>
    <col min="2" max="2" width="23.5546875" customWidth="1"/>
    <col min="3" max="3" width="14.88671875" customWidth="1"/>
    <col min="4" max="4" width="18.88671875" customWidth="1"/>
    <col min="5" max="5" width="85.109375" bestFit="1" customWidth="1"/>
    <col min="6" max="6" width="23.5546875" customWidth="1"/>
  </cols>
  <sheetData>
    <row r="1" spans="1:6" ht="27.6" x14ac:dyDescent="0.3">
      <c r="A1" s="55" t="s">
        <v>0</v>
      </c>
      <c r="B1" s="56"/>
      <c r="C1" s="7" t="s">
        <v>1</v>
      </c>
      <c r="D1" s="7" t="s">
        <v>29</v>
      </c>
      <c r="E1" s="7" t="s">
        <v>2</v>
      </c>
      <c r="F1" s="7" t="s">
        <v>3</v>
      </c>
    </row>
    <row r="2" spans="1:6" x14ac:dyDescent="0.3">
      <c r="A2" s="57" t="s">
        <v>12</v>
      </c>
      <c r="B2" s="58"/>
      <c r="C2" s="58"/>
      <c r="D2" s="58"/>
      <c r="E2" s="58"/>
      <c r="F2" s="59"/>
    </row>
    <row r="3" spans="1:6" ht="90" customHeight="1" x14ac:dyDescent="0.3">
      <c r="A3" s="8" t="s">
        <v>21</v>
      </c>
      <c r="B3" s="8" t="s">
        <v>11</v>
      </c>
      <c r="C3" s="8" t="s">
        <v>5</v>
      </c>
      <c r="D3" s="1">
        <v>3182.21</v>
      </c>
      <c r="E3" s="51" t="s">
        <v>30</v>
      </c>
      <c r="F3" s="9" t="s">
        <v>13</v>
      </c>
    </row>
    <row r="4" spans="1:6" ht="77.099999999999994" customHeight="1" x14ac:dyDescent="0.3">
      <c r="A4" s="50" t="s">
        <v>22</v>
      </c>
      <c r="B4" s="8" t="s">
        <v>4</v>
      </c>
      <c r="C4" s="8" t="s">
        <v>6</v>
      </c>
      <c r="D4" s="2">
        <f>ROUND(D3*0.0599+D12,2)</f>
        <v>242.49</v>
      </c>
      <c r="E4" s="52"/>
      <c r="F4" s="9" t="s">
        <v>19</v>
      </c>
    </row>
    <row r="5" spans="1:6" ht="72.599999999999994" customHeight="1" x14ac:dyDescent="0.3">
      <c r="A5" s="50"/>
      <c r="B5" s="8" t="s">
        <v>7</v>
      </c>
      <c r="C5" s="8" t="s">
        <v>8</v>
      </c>
      <c r="D5" s="8">
        <f>ROUND(D4*3.23,2)</f>
        <v>783.24</v>
      </c>
      <c r="E5" s="60"/>
      <c r="F5" s="11" t="s">
        <v>20</v>
      </c>
    </row>
    <row r="6" spans="1:6" ht="57" customHeight="1" x14ac:dyDescent="0.3">
      <c r="A6" s="8" t="s">
        <v>34</v>
      </c>
      <c r="B6" s="8" t="s">
        <v>11</v>
      </c>
      <c r="C6" s="8" t="s">
        <v>5</v>
      </c>
      <c r="D6" s="1">
        <v>2902.94</v>
      </c>
      <c r="E6" s="51" t="s">
        <v>36</v>
      </c>
      <c r="F6" s="9" t="s">
        <v>13</v>
      </c>
    </row>
    <row r="7" spans="1:6" ht="69" customHeight="1" x14ac:dyDescent="0.3">
      <c r="A7" s="50" t="s">
        <v>35</v>
      </c>
      <c r="B7" s="8" t="s">
        <v>4</v>
      </c>
      <c r="C7" s="8" t="s">
        <v>6</v>
      </c>
      <c r="D7" s="2">
        <f>ROUND(D6*0.0599+D12,2)</f>
        <v>225.77</v>
      </c>
      <c r="E7" s="52"/>
      <c r="F7" s="9" t="s">
        <v>19</v>
      </c>
    </row>
    <row r="8" spans="1:6" ht="72.599999999999994" customHeight="1" x14ac:dyDescent="0.3">
      <c r="A8" s="50"/>
      <c r="B8" s="8" t="s">
        <v>7</v>
      </c>
      <c r="C8" s="8" t="s">
        <v>8</v>
      </c>
      <c r="D8" s="8">
        <f>ROUND(D7*3.23,2)</f>
        <v>729.24</v>
      </c>
      <c r="E8" s="60"/>
      <c r="F8" s="11" t="s">
        <v>20</v>
      </c>
    </row>
    <row r="9" spans="1:6" ht="72.599999999999994" customHeight="1" x14ac:dyDescent="0.3">
      <c r="A9" s="8" t="s">
        <v>34</v>
      </c>
      <c r="B9" s="8" t="s">
        <v>11</v>
      </c>
      <c r="C9" s="8" t="s">
        <v>5</v>
      </c>
      <c r="D9" s="1">
        <v>3002.32</v>
      </c>
      <c r="E9" s="51" t="s">
        <v>37</v>
      </c>
      <c r="F9" s="9" t="s">
        <v>13</v>
      </c>
    </row>
    <row r="10" spans="1:6" ht="72.599999999999994" customHeight="1" x14ac:dyDescent="0.3">
      <c r="A10" s="50" t="s">
        <v>35</v>
      </c>
      <c r="B10" s="8" t="s">
        <v>4</v>
      </c>
      <c r="C10" s="8" t="s">
        <v>6</v>
      </c>
      <c r="D10" s="2">
        <f>ROUND(D9*0.0599+D12,2)</f>
        <v>231.72</v>
      </c>
      <c r="E10" s="52"/>
      <c r="F10" s="9" t="s">
        <v>19</v>
      </c>
    </row>
    <row r="11" spans="1:6" ht="72.599999999999994" customHeight="1" x14ac:dyDescent="0.3">
      <c r="A11" s="50"/>
      <c r="B11" s="8" t="s">
        <v>7</v>
      </c>
      <c r="C11" s="8" t="s">
        <v>8</v>
      </c>
      <c r="D11" s="8">
        <f>ROUND(D10*3.23,2)</f>
        <v>748.46</v>
      </c>
      <c r="E11" s="60"/>
      <c r="F11" s="11" t="s">
        <v>20</v>
      </c>
    </row>
    <row r="12" spans="1:6" ht="27.6" x14ac:dyDescent="0.3">
      <c r="A12" s="50" t="s">
        <v>23</v>
      </c>
      <c r="B12" s="8" t="s">
        <v>4</v>
      </c>
      <c r="C12" s="8" t="s">
        <v>6</v>
      </c>
      <c r="D12" s="2">
        <v>51.88</v>
      </c>
      <c r="E12" s="51" t="s">
        <v>31</v>
      </c>
      <c r="F12" s="51" t="s">
        <v>25</v>
      </c>
    </row>
    <row r="13" spans="1:6" ht="123.9" customHeight="1" x14ac:dyDescent="0.3">
      <c r="A13" s="50"/>
      <c r="B13" s="8" t="s">
        <v>7</v>
      </c>
      <c r="C13" s="8" t="s">
        <v>8</v>
      </c>
      <c r="D13" s="11">
        <f>ROUND(D12*4.33,2)</f>
        <v>224.64</v>
      </c>
      <c r="E13" s="52"/>
      <c r="F13" s="52"/>
    </row>
    <row r="14" spans="1:6" ht="123.9" customHeight="1" x14ac:dyDescent="0.3">
      <c r="A14" s="50" t="s">
        <v>38</v>
      </c>
      <c r="B14" s="8" t="s">
        <v>4</v>
      </c>
      <c r="C14" s="8" t="s">
        <v>6</v>
      </c>
      <c r="D14" s="2">
        <v>34.01</v>
      </c>
      <c r="E14" s="51" t="s">
        <v>31</v>
      </c>
      <c r="F14" s="51" t="s">
        <v>25</v>
      </c>
    </row>
    <row r="15" spans="1:6" ht="123.9" customHeight="1" x14ac:dyDescent="0.3">
      <c r="A15" s="50"/>
      <c r="B15" s="8" t="s">
        <v>7</v>
      </c>
      <c r="C15" s="8" t="s">
        <v>8</v>
      </c>
      <c r="D15" s="11">
        <f>ROUND(D14*4.33,2)</f>
        <v>147.26</v>
      </c>
      <c r="E15" s="52"/>
      <c r="F15" s="52"/>
    </row>
    <row r="16" spans="1:6" ht="34.5" customHeight="1" x14ac:dyDescent="0.3">
      <c r="A16" s="50" t="s">
        <v>24</v>
      </c>
      <c r="B16" s="8" t="s">
        <v>4</v>
      </c>
      <c r="C16" s="8" t="s">
        <v>6</v>
      </c>
      <c r="D16" s="2">
        <v>56.07</v>
      </c>
      <c r="E16" s="51" t="s">
        <v>31</v>
      </c>
      <c r="F16" s="51" t="s">
        <v>26</v>
      </c>
    </row>
    <row r="17" spans="1:6" ht="110.1" customHeight="1" x14ac:dyDescent="0.3">
      <c r="A17" s="50"/>
      <c r="B17" s="8" t="s">
        <v>7</v>
      </c>
      <c r="C17" s="8" t="s">
        <v>8</v>
      </c>
      <c r="D17" s="11">
        <f>ROUND(D16*7.56,2)</f>
        <v>423.89</v>
      </c>
      <c r="E17" s="52"/>
      <c r="F17" s="52"/>
    </row>
    <row r="18" spans="1:6" ht="37.5" customHeight="1" x14ac:dyDescent="0.3">
      <c r="A18" s="50" t="s">
        <v>18</v>
      </c>
      <c r="B18" s="8" t="s">
        <v>10</v>
      </c>
      <c r="C18" s="8" t="s">
        <v>9</v>
      </c>
      <c r="D18" s="1">
        <v>6.19</v>
      </c>
      <c r="E18" s="53" t="s">
        <v>32</v>
      </c>
      <c r="F18" s="51"/>
    </row>
    <row r="19" spans="1:6" ht="44.4" customHeight="1" x14ac:dyDescent="0.3">
      <c r="A19" s="50"/>
      <c r="B19" s="8" t="s">
        <v>14</v>
      </c>
      <c r="C19" s="8" t="s">
        <v>9</v>
      </c>
      <c r="D19" s="1" t="s">
        <v>28</v>
      </c>
      <c r="E19" s="54"/>
      <c r="F19" s="52"/>
    </row>
    <row r="20" spans="1:6" ht="44.4" customHeight="1" x14ac:dyDescent="0.3">
      <c r="A20" s="50" t="s">
        <v>18</v>
      </c>
      <c r="B20" s="8" t="s">
        <v>10</v>
      </c>
      <c r="C20" s="8" t="s">
        <v>9</v>
      </c>
      <c r="D20" s="1">
        <v>6.6</v>
      </c>
      <c r="E20" s="53" t="s">
        <v>32</v>
      </c>
      <c r="F20" s="50"/>
    </row>
    <row r="21" spans="1:6" ht="44.4" customHeight="1" x14ac:dyDescent="0.3">
      <c r="A21" s="50"/>
      <c r="B21" s="8" t="s">
        <v>14</v>
      </c>
      <c r="C21" s="8" t="s">
        <v>9</v>
      </c>
      <c r="D21" s="1" t="s">
        <v>27</v>
      </c>
      <c r="E21" s="54"/>
      <c r="F21" s="50"/>
    </row>
    <row r="22" spans="1:6" ht="112.5" customHeight="1" x14ac:dyDescent="0.3">
      <c r="A22" s="12" t="s">
        <v>18</v>
      </c>
      <c r="B22" s="13" t="s">
        <v>40</v>
      </c>
      <c r="C22" s="13" t="s">
        <v>9</v>
      </c>
      <c r="D22" s="1" t="s">
        <v>39</v>
      </c>
      <c r="E22" s="14" t="s">
        <v>32</v>
      </c>
      <c r="F22" s="13"/>
    </row>
    <row r="23" spans="1:6" ht="55.2" x14ac:dyDescent="0.3">
      <c r="A23" s="8" t="s">
        <v>15</v>
      </c>
      <c r="B23" s="8"/>
      <c r="C23" s="8" t="s">
        <v>16</v>
      </c>
      <c r="D23" s="1">
        <v>1306.8699999999999</v>
      </c>
      <c r="E23" s="10" t="s">
        <v>33</v>
      </c>
      <c r="F23" s="8" t="s">
        <v>17</v>
      </c>
    </row>
    <row r="24" spans="1:6" x14ac:dyDescent="0.3">
      <c r="A24" s="72" t="s">
        <v>41</v>
      </c>
      <c r="B24" s="72"/>
      <c r="C24" s="72"/>
      <c r="D24" s="72"/>
      <c r="E24" s="72"/>
      <c r="F24" s="72"/>
    </row>
    <row r="25" spans="1:6" ht="27.6" x14ac:dyDescent="0.3">
      <c r="A25" s="55" t="s">
        <v>0</v>
      </c>
      <c r="B25" s="56"/>
      <c r="C25" s="7" t="s">
        <v>1</v>
      </c>
      <c r="D25" s="7" t="s">
        <v>29</v>
      </c>
      <c r="E25" s="7" t="s">
        <v>2</v>
      </c>
      <c r="F25" s="7" t="s">
        <v>3</v>
      </c>
    </row>
    <row r="26" spans="1:6" x14ac:dyDescent="0.3">
      <c r="A26" s="67" t="s">
        <v>42</v>
      </c>
      <c r="B26" s="67"/>
      <c r="C26" s="67"/>
      <c r="D26" s="67"/>
      <c r="E26" s="67"/>
      <c r="F26" s="67"/>
    </row>
    <row r="27" spans="1:6" ht="96.6" x14ac:dyDescent="0.3">
      <c r="A27" s="15" t="s">
        <v>43</v>
      </c>
      <c r="B27" s="15" t="s">
        <v>11</v>
      </c>
      <c r="C27" s="15" t="s">
        <v>5</v>
      </c>
      <c r="D27" s="2">
        <v>3103.55</v>
      </c>
      <c r="E27" s="53" t="s">
        <v>52</v>
      </c>
      <c r="F27" s="16" t="s">
        <v>44</v>
      </c>
    </row>
    <row r="28" spans="1:6" ht="27.6" x14ac:dyDescent="0.3">
      <c r="A28" s="50" t="s">
        <v>45</v>
      </c>
      <c r="B28" s="15" t="s">
        <v>4</v>
      </c>
      <c r="C28" s="15" t="s">
        <v>6</v>
      </c>
      <c r="D28" s="2">
        <f>ROUND(D27*0.0624+D30,2)</f>
        <v>265.92</v>
      </c>
      <c r="E28" s="73"/>
      <c r="F28" s="16" t="s">
        <v>19</v>
      </c>
    </row>
    <row r="29" spans="1:6" ht="69" x14ac:dyDescent="0.3">
      <c r="A29" s="50"/>
      <c r="B29" s="15" t="s">
        <v>7</v>
      </c>
      <c r="C29" s="15" t="s">
        <v>8</v>
      </c>
      <c r="D29" s="2">
        <f>D28*3.23</f>
        <v>858.92160000000001</v>
      </c>
      <c r="E29" s="54"/>
      <c r="F29" s="17" t="s">
        <v>20</v>
      </c>
    </row>
    <row r="30" spans="1:6" ht="27.6" x14ac:dyDescent="0.3">
      <c r="A30" s="50" t="s">
        <v>46</v>
      </c>
      <c r="B30" s="15" t="s">
        <v>4</v>
      </c>
      <c r="C30" s="15" t="s">
        <v>6</v>
      </c>
      <c r="D30" s="2">
        <v>72.260000000000005</v>
      </c>
      <c r="E30" s="51" t="s">
        <v>57</v>
      </c>
      <c r="F30" s="16" t="s">
        <v>47</v>
      </c>
    </row>
    <row r="31" spans="1:6" ht="69" x14ac:dyDescent="0.3">
      <c r="A31" s="50"/>
      <c r="B31" s="15" t="s">
        <v>7</v>
      </c>
      <c r="C31" s="15" t="s">
        <v>8</v>
      </c>
      <c r="D31" s="2">
        <f>D30*4.33</f>
        <v>312.88580000000002</v>
      </c>
      <c r="E31" s="60"/>
      <c r="F31" s="52" t="s">
        <v>20</v>
      </c>
    </row>
    <row r="32" spans="1:6" ht="60" customHeight="1" x14ac:dyDescent="0.3">
      <c r="A32" s="50" t="s">
        <v>54</v>
      </c>
      <c r="B32" s="15" t="s">
        <v>4</v>
      </c>
      <c r="C32" s="15" t="s">
        <v>6</v>
      </c>
      <c r="D32" s="2">
        <f>ROUND(D27*0.0624+D34,2)</f>
        <v>248.68</v>
      </c>
      <c r="E32" s="51" t="s">
        <v>52</v>
      </c>
      <c r="F32" s="52"/>
    </row>
    <row r="33" spans="1:6" ht="69" x14ac:dyDescent="0.3">
      <c r="A33" s="50"/>
      <c r="B33" s="15" t="s">
        <v>7</v>
      </c>
      <c r="C33" s="15" t="s">
        <v>8</v>
      </c>
      <c r="D33" s="2">
        <f>D32*3.23</f>
        <v>803.2364</v>
      </c>
      <c r="E33" s="60"/>
      <c r="F33" s="52"/>
    </row>
    <row r="34" spans="1:6" ht="27.6" x14ac:dyDescent="0.3">
      <c r="A34" s="50" t="s">
        <v>48</v>
      </c>
      <c r="B34" s="15" t="s">
        <v>4</v>
      </c>
      <c r="C34" s="15" t="s">
        <v>6</v>
      </c>
      <c r="D34" s="2">
        <v>55.02</v>
      </c>
      <c r="E34" s="51" t="s">
        <v>53</v>
      </c>
      <c r="F34" s="52"/>
    </row>
    <row r="35" spans="1:6" ht="69" x14ac:dyDescent="0.3">
      <c r="A35" s="50"/>
      <c r="B35" s="15" t="s">
        <v>7</v>
      </c>
      <c r="C35" s="15" t="s">
        <v>8</v>
      </c>
      <c r="D35" s="2">
        <f>D34*4.33</f>
        <v>238.23660000000001</v>
      </c>
      <c r="E35" s="60"/>
      <c r="F35" s="60"/>
    </row>
    <row r="36" spans="1:6" ht="27.6" x14ac:dyDescent="0.3">
      <c r="A36" s="63" t="s">
        <v>49</v>
      </c>
      <c r="B36" s="15" t="s">
        <v>4</v>
      </c>
      <c r="C36" s="15" t="s">
        <v>6</v>
      </c>
      <c r="D36" s="1">
        <v>57.72</v>
      </c>
      <c r="E36" s="51" t="s">
        <v>53</v>
      </c>
      <c r="F36" s="16" t="s">
        <v>50</v>
      </c>
    </row>
    <row r="37" spans="1:6" ht="69" x14ac:dyDescent="0.3">
      <c r="A37" s="50"/>
      <c r="B37" s="15" t="s">
        <v>7</v>
      </c>
      <c r="C37" s="15" t="s">
        <v>8</v>
      </c>
      <c r="D37" s="2">
        <f>D36*7.56</f>
        <v>436.36319999999995</v>
      </c>
      <c r="E37" s="60"/>
      <c r="F37" s="17" t="s">
        <v>20</v>
      </c>
    </row>
    <row r="38" spans="1:6" ht="24.75" customHeight="1" x14ac:dyDescent="0.3">
      <c r="A38" s="50" t="s">
        <v>18</v>
      </c>
      <c r="B38" s="15" t="s">
        <v>10</v>
      </c>
      <c r="C38" s="15" t="s">
        <v>9</v>
      </c>
      <c r="D38" s="1">
        <v>6.19</v>
      </c>
      <c r="E38" s="51" t="s">
        <v>55</v>
      </c>
      <c r="F38" s="64"/>
    </row>
    <row r="39" spans="1:6" ht="85.5" customHeight="1" x14ac:dyDescent="0.3">
      <c r="A39" s="50"/>
      <c r="B39" s="15" t="s">
        <v>14</v>
      </c>
      <c r="C39" s="15" t="s">
        <v>9</v>
      </c>
      <c r="D39" s="1" t="s">
        <v>28</v>
      </c>
      <c r="E39" s="60"/>
      <c r="F39" s="65"/>
    </row>
    <row r="40" spans="1:6" ht="75.75" customHeight="1" x14ac:dyDescent="0.3">
      <c r="A40" s="15" t="s">
        <v>51</v>
      </c>
      <c r="B40" s="15"/>
      <c r="C40" s="15" t="s">
        <v>16</v>
      </c>
      <c r="D40" s="1">
        <v>1229.24</v>
      </c>
      <c r="E40" s="18" t="s">
        <v>56</v>
      </c>
      <c r="F40" s="15" t="s">
        <v>17</v>
      </c>
    </row>
    <row r="41" spans="1:6" ht="27.6" x14ac:dyDescent="0.3">
      <c r="A41" s="66" t="s">
        <v>0</v>
      </c>
      <c r="B41" s="66"/>
      <c r="C41" s="22" t="s">
        <v>1</v>
      </c>
      <c r="D41" s="22" t="s">
        <v>29</v>
      </c>
      <c r="E41" s="22" t="s">
        <v>2</v>
      </c>
      <c r="F41" s="22" t="s">
        <v>3</v>
      </c>
    </row>
    <row r="42" spans="1:6" x14ac:dyDescent="0.3">
      <c r="A42" s="67" t="s">
        <v>58</v>
      </c>
      <c r="B42" s="67"/>
      <c r="C42" s="67"/>
      <c r="D42" s="67"/>
      <c r="E42" s="67"/>
      <c r="F42" s="67"/>
    </row>
    <row r="43" spans="1:6" ht="69" x14ac:dyDescent="0.3">
      <c r="A43" s="24" t="s">
        <v>59</v>
      </c>
      <c r="B43" s="20" t="s">
        <v>11</v>
      </c>
      <c r="C43" s="20" t="s">
        <v>5</v>
      </c>
      <c r="D43" s="21">
        <v>2743.46</v>
      </c>
      <c r="E43" s="50" t="s">
        <v>60</v>
      </c>
      <c r="F43" s="20" t="s">
        <v>61</v>
      </c>
    </row>
    <row r="44" spans="1:6" ht="27.6" x14ac:dyDescent="0.3">
      <c r="A44" s="71" t="s">
        <v>62</v>
      </c>
      <c r="B44" s="20" t="s">
        <v>4</v>
      </c>
      <c r="C44" s="20" t="s">
        <v>6</v>
      </c>
      <c r="D44" s="23">
        <f>ROUND(D43*0.0599+D46,2)</f>
        <v>226.55</v>
      </c>
      <c r="E44" s="50"/>
      <c r="F44" s="20" t="s">
        <v>19</v>
      </c>
    </row>
    <row r="45" spans="1:6" ht="69" x14ac:dyDescent="0.3">
      <c r="A45" s="61"/>
      <c r="B45" s="20" t="s">
        <v>7</v>
      </c>
      <c r="C45" s="20" t="s">
        <v>8</v>
      </c>
      <c r="D45" s="23">
        <f>D44*3.23</f>
        <v>731.75650000000007</v>
      </c>
      <c r="E45" s="50"/>
      <c r="F45" s="20" t="s">
        <v>20</v>
      </c>
    </row>
    <row r="46" spans="1:6" ht="27.6" x14ac:dyDescent="0.3">
      <c r="A46" s="71" t="s">
        <v>63</v>
      </c>
      <c r="B46" s="20" t="s">
        <v>4</v>
      </c>
      <c r="C46" s="20" t="s">
        <v>6</v>
      </c>
      <c r="D46" s="21">
        <v>62.22</v>
      </c>
      <c r="E46" s="50" t="s">
        <v>64</v>
      </c>
      <c r="F46" s="20" t="s">
        <v>47</v>
      </c>
    </row>
    <row r="47" spans="1:6" ht="69" x14ac:dyDescent="0.3">
      <c r="A47" s="61"/>
      <c r="B47" s="20" t="s">
        <v>7</v>
      </c>
      <c r="C47" s="20" t="s">
        <v>8</v>
      </c>
      <c r="D47" s="23">
        <f>D46*4.33</f>
        <v>269.4126</v>
      </c>
      <c r="E47" s="50"/>
      <c r="F47" s="20" t="s">
        <v>20</v>
      </c>
    </row>
    <row r="48" spans="1:6" ht="27.6" x14ac:dyDescent="0.3">
      <c r="A48" s="62" t="s">
        <v>65</v>
      </c>
      <c r="B48" s="20" t="s">
        <v>4</v>
      </c>
      <c r="C48" s="20" t="s">
        <v>6</v>
      </c>
      <c r="D48" s="21">
        <v>61.19</v>
      </c>
      <c r="E48" s="50"/>
      <c r="F48" s="20" t="s">
        <v>50</v>
      </c>
    </row>
    <row r="49" spans="1:6" ht="69" x14ac:dyDescent="0.3">
      <c r="A49" s="61"/>
      <c r="B49" s="20" t="s">
        <v>7</v>
      </c>
      <c r="C49" s="20" t="s">
        <v>8</v>
      </c>
      <c r="D49" s="23">
        <f>D48*7.56</f>
        <v>462.59639999999996</v>
      </c>
      <c r="E49" s="50"/>
      <c r="F49" s="20" t="s">
        <v>20</v>
      </c>
    </row>
    <row r="50" spans="1:6" x14ac:dyDescent="0.3">
      <c r="A50" s="61" t="s">
        <v>18</v>
      </c>
      <c r="B50" s="20" t="s">
        <v>10</v>
      </c>
      <c r="C50" s="20" t="s">
        <v>9</v>
      </c>
      <c r="D50" s="21">
        <v>6.6</v>
      </c>
      <c r="E50" s="50" t="s">
        <v>55</v>
      </c>
      <c r="F50" s="70"/>
    </row>
    <row r="51" spans="1:6" ht="27.6" x14ac:dyDescent="0.3">
      <c r="A51" s="61"/>
      <c r="B51" s="20" t="s">
        <v>14</v>
      </c>
      <c r="C51" s="20" t="s">
        <v>9</v>
      </c>
      <c r="D51" s="21" t="s">
        <v>27</v>
      </c>
      <c r="E51" s="50"/>
      <c r="F51" s="70"/>
    </row>
    <row r="52" spans="1:6" ht="27.6" x14ac:dyDescent="0.3">
      <c r="A52" s="66" t="s">
        <v>0</v>
      </c>
      <c r="B52" s="66"/>
      <c r="C52" s="28" t="s">
        <v>1</v>
      </c>
      <c r="D52" s="28" t="s">
        <v>29</v>
      </c>
      <c r="E52" s="28" t="s">
        <v>2</v>
      </c>
      <c r="F52" s="28" t="s">
        <v>3</v>
      </c>
    </row>
    <row r="53" spans="1:6" x14ac:dyDescent="0.3">
      <c r="A53" s="67" t="s">
        <v>66</v>
      </c>
      <c r="B53" s="67"/>
      <c r="C53" s="67"/>
      <c r="D53" s="67"/>
      <c r="E53" s="67"/>
      <c r="F53" s="67"/>
    </row>
    <row r="54" spans="1:6" ht="96.6" x14ac:dyDescent="0.3">
      <c r="A54" s="29" t="s">
        <v>67</v>
      </c>
      <c r="B54" s="25" t="s">
        <v>11</v>
      </c>
      <c r="C54" s="25" t="s">
        <v>5</v>
      </c>
      <c r="D54" s="47">
        <v>3324.18</v>
      </c>
      <c r="E54" s="53" t="s">
        <v>74</v>
      </c>
      <c r="F54" s="26" t="s">
        <v>68</v>
      </c>
    </row>
    <row r="55" spans="1:6" ht="27.6" x14ac:dyDescent="0.3">
      <c r="A55" s="61" t="s">
        <v>69</v>
      </c>
      <c r="B55" s="25" t="s">
        <v>4</v>
      </c>
      <c r="C55" s="25" t="s">
        <v>6</v>
      </c>
      <c r="D55" s="47">
        <f>ROUND(D54*0.06+D57,2)</f>
        <v>267.47000000000003</v>
      </c>
      <c r="E55" s="68"/>
      <c r="F55" s="26" t="s">
        <v>19</v>
      </c>
    </row>
    <row r="56" spans="1:6" ht="69" x14ac:dyDescent="0.3">
      <c r="A56" s="61"/>
      <c r="B56" s="25" t="s">
        <v>7</v>
      </c>
      <c r="C56" s="25" t="s">
        <v>8</v>
      </c>
      <c r="D56" s="47">
        <f>D55*3.23</f>
        <v>863.92810000000009</v>
      </c>
      <c r="E56" s="69"/>
      <c r="F56" s="27" t="s">
        <v>20</v>
      </c>
    </row>
    <row r="57" spans="1:6" ht="27.6" x14ac:dyDescent="0.3">
      <c r="A57" s="61" t="s">
        <v>70</v>
      </c>
      <c r="B57" s="25" t="s">
        <v>4</v>
      </c>
      <c r="C57" s="25" t="s">
        <v>6</v>
      </c>
      <c r="D57" s="48">
        <v>68.02</v>
      </c>
      <c r="E57" s="50" t="s">
        <v>71</v>
      </c>
      <c r="F57" s="25" t="s">
        <v>47</v>
      </c>
    </row>
    <row r="58" spans="1:6" ht="69" x14ac:dyDescent="0.3">
      <c r="A58" s="61"/>
      <c r="B58" s="25" t="s">
        <v>7</v>
      </c>
      <c r="C58" s="25" t="s">
        <v>8</v>
      </c>
      <c r="D58" s="47">
        <f>D57*4.33</f>
        <v>294.52659999999997</v>
      </c>
      <c r="E58" s="50"/>
      <c r="F58" s="25" t="s">
        <v>20</v>
      </c>
    </row>
    <row r="59" spans="1:6" ht="27.6" x14ac:dyDescent="0.3">
      <c r="A59" s="62" t="s">
        <v>72</v>
      </c>
      <c r="B59" s="25" t="s">
        <v>4</v>
      </c>
      <c r="C59" s="25" t="s">
        <v>6</v>
      </c>
      <c r="D59" s="49">
        <v>62</v>
      </c>
      <c r="E59" s="50" t="s">
        <v>73</v>
      </c>
      <c r="F59" s="25" t="s">
        <v>50</v>
      </c>
    </row>
    <row r="60" spans="1:6" ht="69" x14ac:dyDescent="0.3">
      <c r="A60" s="61"/>
      <c r="B60" s="25" t="s">
        <v>7</v>
      </c>
      <c r="C60" s="25" t="s">
        <v>8</v>
      </c>
      <c r="D60" s="47">
        <f>D59*7.56</f>
        <v>468.71999999999997</v>
      </c>
      <c r="E60" s="50"/>
      <c r="F60" s="25" t="s">
        <v>20</v>
      </c>
    </row>
    <row r="61" spans="1:6" x14ac:dyDescent="0.3">
      <c r="A61" s="61" t="s">
        <v>18</v>
      </c>
      <c r="B61" s="25" t="s">
        <v>10</v>
      </c>
      <c r="C61" s="25" t="s">
        <v>9</v>
      </c>
      <c r="D61" s="42">
        <v>6.19</v>
      </c>
      <c r="E61" s="50" t="s">
        <v>55</v>
      </c>
      <c r="F61" s="64"/>
    </row>
    <row r="62" spans="1:6" ht="27.6" x14ac:dyDescent="0.3">
      <c r="A62" s="61"/>
      <c r="B62" s="25" t="s">
        <v>14</v>
      </c>
      <c r="C62" s="25" t="s">
        <v>9</v>
      </c>
      <c r="D62" s="42" t="s">
        <v>28</v>
      </c>
      <c r="E62" s="50"/>
      <c r="F62" s="65"/>
    </row>
    <row r="63" spans="1:6" ht="27.6" x14ac:dyDescent="0.3">
      <c r="A63" s="66" t="s">
        <v>0</v>
      </c>
      <c r="B63" s="66"/>
      <c r="C63" s="34" t="s">
        <v>1</v>
      </c>
      <c r="D63" s="34" t="s">
        <v>29</v>
      </c>
      <c r="E63" s="34" t="s">
        <v>2</v>
      </c>
      <c r="F63" s="34" t="s">
        <v>3</v>
      </c>
    </row>
    <row r="64" spans="1:6" x14ac:dyDescent="0.3">
      <c r="A64" s="67" t="s">
        <v>75</v>
      </c>
      <c r="B64" s="67"/>
      <c r="C64" s="67"/>
      <c r="D64" s="67"/>
      <c r="E64" s="67"/>
      <c r="F64" s="67"/>
    </row>
    <row r="65" spans="1:6" ht="41.4" x14ac:dyDescent="0.3">
      <c r="A65" s="30" t="s">
        <v>76</v>
      </c>
      <c r="B65" s="30" t="s">
        <v>11</v>
      </c>
      <c r="C65" s="30" t="s">
        <v>5</v>
      </c>
      <c r="D65" s="42">
        <v>3842.84</v>
      </c>
      <c r="E65" s="53" t="s">
        <v>74</v>
      </c>
      <c r="F65" s="32"/>
    </row>
    <row r="66" spans="1:6" ht="27.6" x14ac:dyDescent="0.3">
      <c r="A66" s="50" t="s">
        <v>77</v>
      </c>
      <c r="B66" s="30" t="s">
        <v>4</v>
      </c>
      <c r="C66" s="31" t="s">
        <v>6</v>
      </c>
      <c r="D66" s="47">
        <f>ROUND(D65*0.0599+D68,2)</f>
        <v>269.89</v>
      </c>
      <c r="E66" s="73"/>
      <c r="F66" s="32" t="s">
        <v>19</v>
      </c>
    </row>
    <row r="67" spans="1:6" ht="69" x14ac:dyDescent="0.3">
      <c r="A67" s="50"/>
      <c r="B67" s="30" t="s">
        <v>7</v>
      </c>
      <c r="C67" s="31" t="s">
        <v>8</v>
      </c>
      <c r="D67" s="42">
        <f>D66*3.23</f>
        <v>871.74469999999997</v>
      </c>
      <c r="E67" s="54"/>
      <c r="F67" s="33" t="s">
        <v>20</v>
      </c>
    </row>
    <row r="68" spans="1:6" ht="27.6" x14ac:dyDescent="0.3">
      <c r="A68" s="50" t="s">
        <v>78</v>
      </c>
      <c r="B68" s="30" t="s">
        <v>4</v>
      </c>
      <c r="C68" s="31" t="s">
        <v>6</v>
      </c>
      <c r="D68" s="42">
        <v>39.700000000000003</v>
      </c>
      <c r="E68" s="53" t="s">
        <v>73</v>
      </c>
      <c r="F68" s="32" t="s">
        <v>47</v>
      </c>
    </row>
    <row r="69" spans="1:6" ht="69" x14ac:dyDescent="0.3">
      <c r="A69" s="50"/>
      <c r="B69" s="30" t="s">
        <v>7</v>
      </c>
      <c r="C69" s="31" t="s">
        <v>8</v>
      </c>
      <c r="D69" s="42">
        <f>D68*4.33</f>
        <v>171.90100000000001</v>
      </c>
      <c r="E69" s="73"/>
      <c r="F69" s="33" t="s">
        <v>20</v>
      </c>
    </row>
    <row r="70" spans="1:6" ht="27.6" x14ac:dyDescent="0.3">
      <c r="A70" s="63" t="s">
        <v>79</v>
      </c>
      <c r="B70" s="30" t="s">
        <v>4</v>
      </c>
      <c r="C70" s="31" t="s">
        <v>6</v>
      </c>
      <c r="D70" s="42">
        <v>43.45</v>
      </c>
      <c r="E70" s="73"/>
      <c r="F70" s="32" t="s">
        <v>50</v>
      </c>
    </row>
    <row r="71" spans="1:6" ht="69" x14ac:dyDescent="0.3">
      <c r="A71" s="50"/>
      <c r="B71" s="30" t="s">
        <v>7</v>
      </c>
      <c r="C71" s="31" t="s">
        <v>8</v>
      </c>
      <c r="D71" s="42">
        <f>D70*7.56</f>
        <v>328.48200000000003</v>
      </c>
      <c r="E71" s="54"/>
      <c r="F71" s="33" t="s">
        <v>20</v>
      </c>
    </row>
    <row r="72" spans="1:6" x14ac:dyDescent="0.3">
      <c r="A72" s="50" t="s">
        <v>18</v>
      </c>
      <c r="B72" s="30" t="s">
        <v>10</v>
      </c>
      <c r="C72" s="30" t="s">
        <v>9</v>
      </c>
      <c r="D72" s="42">
        <v>6.6</v>
      </c>
      <c r="E72" s="53" t="s">
        <v>55</v>
      </c>
      <c r="F72" s="64"/>
    </row>
    <row r="73" spans="1:6" ht="27.6" x14ac:dyDescent="0.3">
      <c r="A73" s="50"/>
      <c r="B73" s="30" t="s">
        <v>14</v>
      </c>
      <c r="C73" s="30" t="s">
        <v>9</v>
      </c>
      <c r="D73" s="42" t="s">
        <v>27</v>
      </c>
      <c r="E73" s="54"/>
      <c r="F73" s="65"/>
    </row>
    <row r="74" spans="1:6" ht="55.2" x14ac:dyDescent="0.3">
      <c r="A74" s="30" t="s">
        <v>80</v>
      </c>
      <c r="B74" s="30"/>
      <c r="C74" s="30" t="s">
        <v>16</v>
      </c>
      <c r="D74" s="42">
        <v>1105.69</v>
      </c>
      <c r="E74" s="46" t="s">
        <v>82</v>
      </c>
      <c r="F74" s="30" t="s">
        <v>17</v>
      </c>
    </row>
    <row r="75" spans="1:6" ht="27.6" x14ac:dyDescent="0.3">
      <c r="A75" s="55" t="s">
        <v>0</v>
      </c>
      <c r="B75" s="56"/>
      <c r="C75" s="36" t="s">
        <v>1</v>
      </c>
      <c r="D75" s="36" t="s">
        <v>29</v>
      </c>
      <c r="E75" s="36" t="s">
        <v>2</v>
      </c>
      <c r="F75" s="36" t="s">
        <v>3</v>
      </c>
    </row>
    <row r="76" spans="1:6" x14ac:dyDescent="0.3">
      <c r="A76" s="67" t="s">
        <v>83</v>
      </c>
      <c r="B76" s="67"/>
      <c r="C76" s="67"/>
      <c r="D76" s="67"/>
      <c r="E76" s="67"/>
      <c r="F76" s="67"/>
    </row>
    <row r="77" spans="1:6" ht="110.4" x14ac:dyDescent="0.3">
      <c r="A77" s="38" t="s">
        <v>84</v>
      </c>
      <c r="B77" s="35" t="s">
        <v>11</v>
      </c>
      <c r="C77" s="35" t="s">
        <v>5</v>
      </c>
      <c r="D77" s="47">
        <v>2997.08</v>
      </c>
      <c r="E77" s="76" t="s">
        <v>95</v>
      </c>
      <c r="F77" s="39" t="s">
        <v>85</v>
      </c>
    </row>
    <row r="78" spans="1:6" x14ac:dyDescent="0.3">
      <c r="A78" s="74" t="s">
        <v>86</v>
      </c>
      <c r="B78" s="51" t="s">
        <v>4</v>
      </c>
      <c r="C78" s="51" t="s">
        <v>6</v>
      </c>
      <c r="D78" s="80">
        <f>ROUNDUP(D77*0.0599+D83,2)</f>
        <v>216.95999999999998</v>
      </c>
      <c r="E78" s="77"/>
      <c r="F78" s="40" t="s">
        <v>87</v>
      </c>
    </row>
    <row r="79" spans="1:6" ht="55.2" x14ac:dyDescent="0.3">
      <c r="A79" s="75"/>
      <c r="B79" s="60"/>
      <c r="C79" s="60"/>
      <c r="D79" s="81"/>
      <c r="E79" s="78"/>
      <c r="F79" s="39" t="s">
        <v>20</v>
      </c>
    </row>
    <row r="80" spans="1:6" ht="41.4" x14ac:dyDescent="0.3">
      <c r="A80" s="38" t="s">
        <v>88</v>
      </c>
      <c r="B80" s="35" t="s">
        <v>11</v>
      </c>
      <c r="C80" s="35" t="s">
        <v>5</v>
      </c>
      <c r="D80" s="47">
        <v>3661.15</v>
      </c>
      <c r="E80" s="76" t="s">
        <v>96</v>
      </c>
      <c r="F80" s="39"/>
    </row>
    <row r="81" spans="1:6" x14ac:dyDescent="0.3">
      <c r="A81" s="74" t="s">
        <v>89</v>
      </c>
      <c r="B81" s="51" t="s">
        <v>4</v>
      </c>
      <c r="C81" s="51" t="s">
        <v>6</v>
      </c>
      <c r="D81" s="80">
        <f>ROUND(D80*0.0599+D83,2)</f>
        <v>256.73</v>
      </c>
      <c r="E81" s="77"/>
      <c r="F81" s="37" t="s">
        <v>87</v>
      </c>
    </row>
    <row r="82" spans="1:6" ht="55.2" x14ac:dyDescent="0.3">
      <c r="A82" s="75"/>
      <c r="B82" s="60"/>
      <c r="C82" s="60"/>
      <c r="D82" s="81"/>
      <c r="E82" s="78"/>
      <c r="F82" s="39" t="s">
        <v>20</v>
      </c>
    </row>
    <row r="83" spans="1:6" x14ac:dyDescent="0.3">
      <c r="A83" s="82" t="s">
        <v>90</v>
      </c>
      <c r="B83" s="51" t="s">
        <v>4</v>
      </c>
      <c r="C83" s="51" t="s">
        <v>6</v>
      </c>
      <c r="D83" s="80">
        <v>37.43</v>
      </c>
      <c r="E83" s="52" t="s">
        <v>81</v>
      </c>
      <c r="F83" s="39" t="s">
        <v>91</v>
      </c>
    </row>
    <row r="84" spans="1:6" ht="55.2" x14ac:dyDescent="0.3">
      <c r="A84" s="50"/>
      <c r="B84" s="60"/>
      <c r="C84" s="60"/>
      <c r="D84" s="81"/>
      <c r="E84" s="52"/>
      <c r="F84" s="39" t="s">
        <v>20</v>
      </c>
    </row>
    <row r="85" spans="1:6" x14ac:dyDescent="0.3">
      <c r="A85" s="63" t="s">
        <v>92</v>
      </c>
      <c r="B85" s="51" t="s">
        <v>4</v>
      </c>
      <c r="C85" s="51" t="s">
        <v>6</v>
      </c>
      <c r="D85" s="80">
        <v>38.630000000000003</v>
      </c>
      <c r="E85" s="52"/>
      <c r="F85" s="39" t="s">
        <v>93</v>
      </c>
    </row>
    <row r="86" spans="1:6" ht="55.2" x14ac:dyDescent="0.3">
      <c r="A86" s="50"/>
      <c r="B86" s="60"/>
      <c r="C86" s="60"/>
      <c r="D86" s="81"/>
      <c r="E86" s="60"/>
      <c r="F86" s="39" t="s">
        <v>20</v>
      </c>
    </row>
    <row r="87" spans="1:6" x14ac:dyDescent="0.3">
      <c r="A87" s="50" t="s">
        <v>94</v>
      </c>
      <c r="B87" s="35" t="s">
        <v>10</v>
      </c>
      <c r="C87" s="35" t="s">
        <v>9</v>
      </c>
      <c r="D87" s="42">
        <v>6.6</v>
      </c>
      <c r="E87" s="50" t="s">
        <v>55</v>
      </c>
      <c r="F87" s="79"/>
    </row>
    <row r="88" spans="1:6" ht="27.6" x14ac:dyDescent="0.3">
      <c r="A88" s="50"/>
      <c r="B88" s="35" t="s">
        <v>14</v>
      </c>
      <c r="C88" s="35" t="s">
        <v>9</v>
      </c>
      <c r="D88" s="42" t="s">
        <v>27</v>
      </c>
      <c r="E88" s="50"/>
      <c r="F88" s="79"/>
    </row>
    <row r="89" spans="1:6" ht="27.6" x14ac:dyDescent="0.3">
      <c r="A89" s="55" t="s">
        <v>0</v>
      </c>
      <c r="B89" s="56"/>
      <c r="C89" s="45" t="s">
        <v>1</v>
      </c>
      <c r="D89" s="45" t="s">
        <v>29</v>
      </c>
      <c r="E89" s="45" t="s">
        <v>2</v>
      </c>
      <c r="F89" s="45" t="s">
        <v>3</v>
      </c>
    </row>
    <row r="90" spans="1:6" x14ac:dyDescent="0.3">
      <c r="A90" s="67" t="s">
        <v>97</v>
      </c>
      <c r="B90" s="67"/>
      <c r="C90" s="67"/>
      <c r="D90" s="67"/>
      <c r="E90" s="67"/>
      <c r="F90" s="67"/>
    </row>
    <row r="91" spans="1:6" ht="96.6" x14ac:dyDescent="0.3">
      <c r="A91" s="41" t="s">
        <v>43</v>
      </c>
      <c r="B91" s="41" t="s">
        <v>11</v>
      </c>
      <c r="C91" s="41" t="s">
        <v>5</v>
      </c>
      <c r="D91" s="47">
        <v>3241.21</v>
      </c>
      <c r="E91" s="53" t="s">
        <v>102</v>
      </c>
      <c r="F91" s="43" t="s">
        <v>98</v>
      </c>
    </row>
    <row r="92" spans="1:6" ht="27.6" x14ac:dyDescent="0.3">
      <c r="A92" s="50" t="s">
        <v>45</v>
      </c>
      <c r="B92" s="41" t="s">
        <v>4</v>
      </c>
      <c r="C92" s="41" t="s">
        <v>6</v>
      </c>
      <c r="D92" s="47">
        <f>ROUND(D91*0.0599+D94,2)</f>
        <v>252.49</v>
      </c>
      <c r="E92" s="73"/>
      <c r="F92" s="43" t="s">
        <v>19</v>
      </c>
    </row>
    <row r="93" spans="1:6" ht="69" x14ac:dyDescent="0.3">
      <c r="A93" s="50"/>
      <c r="B93" s="41" t="s">
        <v>7</v>
      </c>
      <c r="C93" s="41" t="s">
        <v>8</v>
      </c>
      <c r="D93" s="47">
        <f>D92*3.23</f>
        <v>815.54270000000008</v>
      </c>
      <c r="E93" s="54"/>
      <c r="F93" s="44" t="s">
        <v>20</v>
      </c>
    </row>
    <row r="94" spans="1:6" ht="27.6" x14ac:dyDescent="0.3">
      <c r="A94" s="50" t="s">
        <v>99</v>
      </c>
      <c r="B94" s="41" t="s">
        <v>4</v>
      </c>
      <c r="C94" s="41" t="s">
        <v>6</v>
      </c>
      <c r="D94" s="47">
        <v>58.34</v>
      </c>
      <c r="E94" s="51" t="s">
        <v>53</v>
      </c>
      <c r="F94" s="43" t="s">
        <v>47</v>
      </c>
    </row>
    <row r="95" spans="1:6" ht="69" x14ac:dyDescent="0.3">
      <c r="A95" s="50"/>
      <c r="B95" s="41" t="s">
        <v>7</v>
      </c>
      <c r="C95" s="41" t="s">
        <v>8</v>
      </c>
      <c r="D95" s="47">
        <f>D94*4.33</f>
        <v>252.61220000000003</v>
      </c>
      <c r="E95" s="60"/>
      <c r="F95" s="44" t="s">
        <v>20</v>
      </c>
    </row>
    <row r="96" spans="1:6" ht="27.6" x14ac:dyDescent="0.3">
      <c r="A96" s="63" t="s">
        <v>100</v>
      </c>
      <c r="B96" s="41" t="s">
        <v>4</v>
      </c>
      <c r="C96" s="41" t="s">
        <v>6</v>
      </c>
      <c r="D96" s="47">
        <v>49.5</v>
      </c>
      <c r="E96" s="51" t="s">
        <v>53</v>
      </c>
      <c r="F96" s="43" t="s">
        <v>50</v>
      </c>
    </row>
    <row r="97" spans="1:6" ht="69" x14ac:dyDescent="0.3">
      <c r="A97" s="50"/>
      <c r="B97" s="41" t="s">
        <v>7</v>
      </c>
      <c r="C97" s="41" t="s">
        <v>8</v>
      </c>
      <c r="D97" s="47">
        <f>D96*7.56</f>
        <v>374.21999999999997</v>
      </c>
      <c r="E97" s="60"/>
      <c r="F97" s="44" t="s">
        <v>20</v>
      </c>
    </row>
    <row r="98" spans="1:6" ht="15" customHeight="1" x14ac:dyDescent="0.3">
      <c r="A98" s="50" t="s">
        <v>18</v>
      </c>
      <c r="B98" s="41" t="s">
        <v>10</v>
      </c>
      <c r="C98" s="41" t="s">
        <v>9</v>
      </c>
      <c r="D98" s="42">
        <v>6.6</v>
      </c>
      <c r="E98" s="50" t="s">
        <v>55</v>
      </c>
      <c r="F98" s="64"/>
    </row>
    <row r="99" spans="1:6" ht="27.6" x14ac:dyDescent="0.3">
      <c r="A99" s="50"/>
      <c r="B99" s="41" t="s">
        <v>14</v>
      </c>
      <c r="C99" s="41" t="s">
        <v>9</v>
      </c>
      <c r="D99" s="42" t="s">
        <v>27</v>
      </c>
      <c r="E99" s="50"/>
      <c r="F99" s="65"/>
    </row>
    <row r="100" spans="1:6" ht="55.2" x14ac:dyDescent="0.3">
      <c r="A100" s="41" t="s">
        <v>101</v>
      </c>
      <c r="B100" s="41"/>
      <c r="C100" s="41" t="s">
        <v>16</v>
      </c>
      <c r="D100" s="42">
        <v>1105.69</v>
      </c>
      <c r="E100" s="46" t="s">
        <v>55</v>
      </c>
      <c r="F100" s="41" t="s">
        <v>17</v>
      </c>
    </row>
    <row r="101" spans="1:6" ht="27.6" x14ac:dyDescent="0.3">
      <c r="A101" s="66" t="s">
        <v>0</v>
      </c>
      <c r="B101" s="66"/>
      <c r="C101" s="45" t="s">
        <v>1</v>
      </c>
      <c r="D101" s="45" t="s">
        <v>29</v>
      </c>
      <c r="E101" s="45" t="s">
        <v>2</v>
      </c>
      <c r="F101" s="45" t="s">
        <v>3</v>
      </c>
    </row>
    <row r="102" spans="1:6" x14ac:dyDescent="0.3">
      <c r="A102" s="67" t="s">
        <v>103</v>
      </c>
      <c r="B102" s="67"/>
      <c r="C102" s="67"/>
      <c r="D102" s="67"/>
      <c r="E102" s="67"/>
      <c r="F102" s="67"/>
    </row>
    <row r="103" spans="1:6" ht="96.6" x14ac:dyDescent="0.3">
      <c r="A103" s="29" t="s">
        <v>104</v>
      </c>
      <c r="B103" s="41" t="s">
        <v>11</v>
      </c>
      <c r="C103" s="41" t="s">
        <v>5</v>
      </c>
      <c r="D103" s="47">
        <v>3336.01</v>
      </c>
      <c r="E103" s="53" t="s">
        <v>106</v>
      </c>
      <c r="F103" s="43" t="s">
        <v>68</v>
      </c>
    </row>
    <row r="104" spans="1:6" ht="27.6" x14ac:dyDescent="0.3">
      <c r="A104" s="61" t="s">
        <v>105</v>
      </c>
      <c r="B104" s="41" t="s">
        <v>4</v>
      </c>
      <c r="C104" s="41" t="s">
        <v>6</v>
      </c>
      <c r="D104" s="47">
        <f>ROUND(D103*0.06+D106,2)</f>
        <v>268.18</v>
      </c>
      <c r="E104" s="68"/>
      <c r="F104" s="43" t="s">
        <v>19</v>
      </c>
    </row>
    <row r="105" spans="1:6" ht="69" x14ac:dyDescent="0.3">
      <c r="A105" s="61"/>
      <c r="B105" s="41" t="s">
        <v>7</v>
      </c>
      <c r="C105" s="41" t="s">
        <v>8</v>
      </c>
      <c r="D105" s="47">
        <f>D104*3.23</f>
        <v>866.22140000000002</v>
      </c>
      <c r="E105" s="69"/>
      <c r="F105" s="44" t="s">
        <v>20</v>
      </c>
    </row>
    <row r="106" spans="1:6" ht="27.6" x14ac:dyDescent="0.3">
      <c r="A106" s="61" t="s">
        <v>70</v>
      </c>
      <c r="B106" s="41" t="s">
        <v>4</v>
      </c>
      <c r="C106" s="41" t="s">
        <v>6</v>
      </c>
      <c r="D106" s="48">
        <v>68.02</v>
      </c>
      <c r="E106" s="50" t="s">
        <v>71</v>
      </c>
      <c r="F106" s="41" t="s">
        <v>47</v>
      </c>
    </row>
    <row r="107" spans="1:6" ht="69" x14ac:dyDescent="0.3">
      <c r="A107" s="61"/>
      <c r="B107" s="41" t="s">
        <v>7</v>
      </c>
      <c r="C107" s="41" t="s">
        <v>8</v>
      </c>
      <c r="D107" s="47">
        <f>D106*4.33</f>
        <v>294.52659999999997</v>
      </c>
      <c r="E107" s="50"/>
      <c r="F107" s="41" t="s">
        <v>20</v>
      </c>
    </row>
    <row r="108" spans="1:6" ht="27.6" x14ac:dyDescent="0.3">
      <c r="A108" s="62" t="s">
        <v>72</v>
      </c>
      <c r="B108" s="41" t="s">
        <v>4</v>
      </c>
      <c r="C108" s="41" t="s">
        <v>6</v>
      </c>
      <c r="D108" s="49">
        <v>62</v>
      </c>
      <c r="E108" s="50" t="s">
        <v>73</v>
      </c>
      <c r="F108" s="41" t="s">
        <v>50</v>
      </c>
    </row>
    <row r="109" spans="1:6" ht="69" x14ac:dyDescent="0.3">
      <c r="A109" s="61"/>
      <c r="B109" s="41" t="s">
        <v>7</v>
      </c>
      <c r="C109" s="41" t="s">
        <v>8</v>
      </c>
      <c r="D109" s="47">
        <f>D108*7.56</f>
        <v>468.71999999999997</v>
      </c>
      <c r="E109" s="50"/>
      <c r="F109" s="41" t="s">
        <v>20</v>
      </c>
    </row>
    <row r="110" spans="1:6" ht="27.6" x14ac:dyDescent="0.3">
      <c r="A110" s="18" t="s">
        <v>18</v>
      </c>
      <c r="B110" s="41" t="s">
        <v>14</v>
      </c>
      <c r="C110" s="41" t="s">
        <v>9</v>
      </c>
      <c r="D110" s="42" t="s">
        <v>27</v>
      </c>
      <c r="E110" s="44" t="s">
        <v>55</v>
      </c>
      <c r="F110" s="19"/>
    </row>
  </sheetData>
  <mergeCells count="114">
    <mergeCell ref="A96:A97"/>
    <mergeCell ref="E96:E97"/>
    <mergeCell ref="A98:A99"/>
    <mergeCell ref="E98:E99"/>
    <mergeCell ref="F98:F99"/>
    <mergeCell ref="A89:B89"/>
    <mergeCell ref="A90:F90"/>
    <mergeCell ref="E91:E93"/>
    <mergeCell ref="A94:A95"/>
    <mergeCell ref="E94:E95"/>
    <mergeCell ref="A92:A93"/>
    <mergeCell ref="F87:F88"/>
    <mergeCell ref="A87:A88"/>
    <mergeCell ref="E87:E88"/>
    <mergeCell ref="A75:B75"/>
    <mergeCell ref="A76:F76"/>
    <mergeCell ref="B78:B79"/>
    <mergeCell ref="C78:C79"/>
    <mergeCell ref="D78:D79"/>
    <mergeCell ref="E80:E82"/>
    <mergeCell ref="A81:A82"/>
    <mergeCell ref="B81:B82"/>
    <mergeCell ref="C81:C82"/>
    <mergeCell ref="D81:D82"/>
    <mergeCell ref="A83:A84"/>
    <mergeCell ref="B83:B84"/>
    <mergeCell ref="C83:C84"/>
    <mergeCell ref="D83:D84"/>
    <mergeCell ref="E83:E86"/>
    <mergeCell ref="A85:A86"/>
    <mergeCell ref="B85:B86"/>
    <mergeCell ref="C85:C86"/>
    <mergeCell ref="D85:D86"/>
    <mergeCell ref="A72:A73"/>
    <mergeCell ref="E72:E73"/>
    <mergeCell ref="F72:F73"/>
    <mergeCell ref="A78:A79"/>
    <mergeCell ref="E77:E79"/>
    <mergeCell ref="A63:B63"/>
    <mergeCell ref="A64:F64"/>
    <mergeCell ref="E65:E67"/>
    <mergeCell ref="A66:A67"/>
    <mergeCell ref="A68:A69"/>
    <mergeCell ref="E68:E71"/>
    <mergeCell ref="A70:A71"/>
    <mergeCell ref="E61:E62"/>
    <mergeCell ref="F61:F62"/>
    <mergeCell ref="A52:B52"/>
    <mergeCell ref="A53:F53"/>
    <mergeCell ref="E54:E56"/>
    <mergeCell ref="A55:A56"/>
    <mergeCell ref="A57:A58"/>
    <mergeCell ref="A59:A60"/>
    <mergeCell ref="E57:E58"/>
    <mergeCell ref="E59:E60"/>
    <mergeCell ref="A1:B1"/>
    <mergeCell ref="A2:F2"/>
    <mergeCell ref="E3:E5"/>
    <mergeCell ref="A4:A5"/>
    <mergeCell ref="A12:A13"/>
    <mergeCell ref="E12:E13"/>
    <mergeCell ref="F12:F13"/>
    <mergeCell ref="A20:A21"/>
    <mergeCell ref="E20:E21"/>
    <mergeCell ref="F20:F21"/>
    <mergeCell ref="E6:E8"/>
    <mergeCell ref="A7:A8"/>
    <mergeCell ref="E9:E11"/>
    <mergeCell ref="A10:A11"/>
    <mergeCell ref="A14:A15"/>
    <mergeCell ref="E14:E15"/>
    <mergeCell ref="F14:F15"/>
    <mergeCell ref="A16:A17"/>
    <mergeCell ref="E16:E17"/>
    <mergeCell ref="F16:F17"/>
    <mergeCell ref="A18:A19"/>
    <mergeCell ref="E18:E19"/>
    <mergeCell ref="F18:F19"/>
    <mergeCell ref="A24:F24"/>
    <mergeCell ref="A25:B25"/>
    <mergeCell ref="A26:F26"/>
    <mergeCell ref="E27:E29"/>
    <mergeCell ref="A28:A29"/>
    <mergeCell ref="A30:A31"/>
    <mergeCell ref="E30:E31"/>
    <mergeCell ref="F31:F35"/>
    <mergeCell ref="A34:A35"/>
    <mergeCell ref="E34:E35"/>
    <mergeCell ref="A32:A33"/>
    <mergeCell ref="E32:E33"/>
    <mergeCell ref="A106:A107"/>
    <mergeCell ref="E106:E107"/>
    <mergeCell ref="A108:A109"/>
    <mergeCell ref="E108:E109"/>
    <mergeCell ref="A36:A37"/>
    <mergeCell ref="E36:E37"/>
    <mergeCell ref="A38:A39"/>
    <mergeCell ref="E38:E39"/>
    <mergeCell ref="F38:F39"/>
    <mergeCell ref="A101:B101"/>
    <mergeCell ref="A102:F102"/>
    <mergeCell ref="E103:E105"/>
    <mergeCell ref="A104:A105"/>
    <mergeCell ref="A50:A51"/>
    <mergeCell ref="E50:E51"/>
    <mergeCell ref="F50:F51"/>
    <mergeCell ref="E43:E45"/>
    <mergeCell ref="A41:B41"/>
    <mergeCell ref="A42:F42"/>
    <mergeCell ref="A44:A45"/>
    <mergeCell ref="A46:A47"/>
    <mergeCell ref="E46:E49"/>
    <mergeCell ref="A48:A49"/>
    <mergeCell ref="A61:A62"/>
  </mergeCells>
  <hyperlinks>
    <hyperlink ref="E18:E19" r:id="rId1" display="Приложение № 1 к приказу Департамента экономической политики и развития города Москвы от 23.11.2022 №450"/>
    <hyperlink ref="E20:E21" r:id="rId2" display="Приложение № 1 к приказу Департамента экономической политики и развития города Москвы от 23.11.2022 №450"/>
    <hyperlink ref="E23" r:id="rId3" display="\\vcs-fs01.vc.local\UserDocs\ryabokon.t\My Documents\1\ТАРИФЫ\Тариф ТКО с 01.12.2022   №_205_Р_20_11_2022.pdf"/>
    <hyperlink ref="E27:E29" r:id="rId4" display="Приложение № 33 к распоряжению Комитета по ценам и тарифам Московской области от 20.11.2022 № 209-Р"/>
    <hyperlink ref="E54:E56" r:id="rId5" display="Приложение № 4 к распоряжению Комитета по ценам и тарифам Московской области от 20.11.2022 № 209-Р"/>
    <hyperlink ref="E65:E67" r:id="rId6" display="Приложение № 10 к распоряжению Комитета по ценам и тарифам Московской области от 20.11.2022 № 209-Р"/>
    <hyperlink ref="E68:E71" r:id="rId7" display="Приложение № 8 к распоряжению Комитета по ценам и тарифам Московской области от 17.11.2022 № 176-Р"/>
    <hyperlink ref="E74" r:id="rId8" display="\\vcs-fs01.vc.local\UserDocs\ryabokon.t\My Documents\1\ТАРИФЫ\Тариф ТКО с 01.12.2022   №_205_Р_20_11_2022.pdf"/>
    <hyperlink ref="E72:E73" r:id="rId9" display="Приложение № 1 к приказу Департамента экономической политики и развития города Москвы от 23.11.2022 №450"/>
    <hyperlink ref="E103:E105" r:id="rId10" display="Приложение № 4 к распоряжению Комитета по ценам и тарифам Московской области от 20.11.2022 № 209-Р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7" zoomScale="55" zoomScaleNormal="55" workbookViewId="0">
      <selection activeCell="J16" sqref="J16"/>
    </sheetView>
  </sheetViews>
  <sheetFormatPr defaultRowHeight="14.4" x14ac:dyDescent="0.3"/>
  <cols>
    <col min="1" max="1" width="31.88671875" customWidth="1"/>
    <col min="2" max="2" width="17.5546875" customWidth="1"/>
    <col min="3" max="3" width="14.88671875" customWidth="1"/>
    <col min="4" max="4" width="18.88671875" customWidth="1"/>
    <col min="5" max="5" width="24.109375" customWidth="1"/>
    <col min="6" max="6" width="23.88671875" customWidth="1"/>
  </cols>
  <sheetData>
    <row r="1" spans="1:6" ht="41.4" x14ac:dyDescent="0.3">
      <c r="A1" s="55" t="s">
        <v>0</v>
      </c>
      <c r="B1" s="56"/>
      <c r="C1" s="7" t="s">
        <v>1</v>
      </c>
      <c r="D1" s="7" t="s">
        <v>29</v>
      </c>
      <c r="E1" s="7" t="s">
        <v>2</v>
      </c>
      <c r="F1" s="7" t="s">
        <v>3</v>
      </c>
    </row>
    <row r="2" spans="1:6" x14ac:dyDescent="0.3">
      <c r="A2" s="57" t="s">
        <v>12</v>
      </c>
      <c r="B2" s="58"/>
      <c r="C2" s="58"/>
      <c r="D2" s="58"/>
      <c r="E2" s="58"/>
      <c r="F2" s="59"/>
    </row>
    <row r="3" spans="1:6" ht="90" customHeight="1" x14ac:dyDescent="0.3">
      <c r="A3" s="6" t="s">
        <v>21</v>
      </c>
      <c r="B3" s="6" t="s">
        <v>11</v>
      </c>
      <c r="C3" s="6" t="s">
        <v>5</v>
      </c>
      <c r="D3" s="1">
        <v>3182.21</v>
      </c>
      <c r="E3" s="51" t="s">
        <v>30</v>
      </c>
      <c r="F3" s="3" t="s">
        <v>13</v>
      </c>
    </row>
    <row r="4" spans="1:6" ht="77.099999999999994" customHeight="1" x14ac:dyDescent="0.3">
      <c r="A4" s="50" t="s">
        <v>22</v>
      </c>
      <c r="B4" s="6" t="s">
        <v>4</v>
      </c>
      <c r="C4" s="6" t="s">
        <v>6</v>
      </c>
      <c r="D4" s="2">
        <f>ROUND(D3*0.0599+D6,2)</f>
        <v>242.49</v>
      </c>
      <c r="E4" s="52"/>
      <c r="F4" s="3" t="s">
        <v>19</v>
      </c>
    </row>
    <row r="5" spans="1:6" ht="55.5" customHeight="1" x14ac:dyDescent="0.3">
      <c r="A5" s="50"/>
      <c r="B5" s="6" t="s">
        <v>7</v>
      </c>
      <c r="C5" s="6" t="s">
        <v>8</v>
      </c>
      <c r="D5" s="6">
        <f>ROUND(D4*3.23,2)</f>
        <v>783.24</v>
      </c>
      <c r="E5" s="60"/>
      <c r="F5" s="4" t="s">
        <v>20</v>
      </c>
    </row>
    <row r="6" spans="1:6" ht="27.6" x14ac:dyDescent="0.3">
      <c r="A6" s="50" t="s">
        <v>23</v>
      </c>
      <c r="B6" s="6" t="s">
        <v>4</v>
      </c>
      <c r="C6" s="6" t="s">
        <v>6</v>
      </c>
      <c r="D6" s="2">
        <v>51.88</v>
      </c>
      <c r="E6" s="51" t="s">
        <v>31</v>
      </c>
      <c r="F6" s="51" t="s">
        <v>25</v>
      </c>
    </row>
    <row r="7" spans="1:6" ht="178.5" customHeight="1" x14ac:dyDescent="0.3">
      <c r="A7" s="50"/>
      <c r="B7" s="6" t="s">
        <v>7</v>
      </c>
      <c r="C7" s="6" t="s">
        <v>8</v>
      </c>
      <c r="D7" s="4">
        <f>ROUND(D6*4.33,2)</f>
        <v>224.64</v>
      </c>
      <c r="E7" s="52"/>
      <c r="F7" s="52"/>
    </row>
    <row r="8" spans="1:6" ht="27.6" x14ac:dyDescent="0.3">
      <c r="A8" s="50" t="s">
        <v>24</v>
      </c>
      <c r="B8" s="6" t="s">
        <v>4</v>
      </c>
      <c r="C8" s="6" t="s">
        <v>6</v>
      </c>
      <c r="D8" s="2">
        <v>56.07</v>
      </c>
      <c r="E8" s="51" t="s">
        <v>31</v>
      </c>
      <c r="F8" s="51" t="s">
        <v>26</v>
      </c>
    </row>
    <row r="9" spans="1:6" ht="110.1" customHeight="1" x14ac:dyDescent="0.3">
      <c r="A9" s="50"/>
      <c r="B9" s="6" t="s">
        <v>7</v>
      </c>
      <c r="C9" s="6" t="s">
        <v>8</v>
      </c>
      <c r="D9" s="4">
        <f>ROUND(D8*7.56,2)</f>
        <v>423.89</v>
      </c>
      <c r="E9" s="52"/>
      <c r="F9" s="52"/>
    </row>
    <row r="10" spans="1:6" ht="37.5" customHeight="1" x14ac:dyDescent="0.3">
      <c r="A10" s="50" t="s">
        <v>18</v>
      </c>
      <c r="B10" s="6" t="s">
        <v>10</v>
      </c>
      <c r="C10" s="6" t="s">
        <v>9</v>
      </c>
      <c r="D10" s="1">
        <v>6.19</v>
      </c>
      <c r="E10" s="53" t="s">
        <v>32</v>
      </c>
      <c r="F10" s="51"/>
    </row>
    <row r="11" spans="1:6" ht="44.4" customHeight="1" x14ac:dyDescent="0.3">
      <c r="A11" s="50"/>
      <c r="B11" s="6" t="s">
        <v>14</v>
      </c>
      <c r="C11" s="6" t="s">
        <v>9</v>
      </c>
      <c r="D11" s="1" t="s">
        <v>28</v>
      </c>
      <c r="E11" s="54"/>
      <c r="F11" s="52"/>
    </row>
    <row r="12" spans="1:6" ht="44.4" customHeight="1" x14ac:dyDescent="0.3">
      <c r="A12" s="50" t="s">
        <v>18</v>
      </c>
      <c r="B12" s="6" t="s">
        <v>10</v>
      </c>
      <c r="C12" s="6" t="s">
        <v>9</v>
      </c>
      <c r="D12" s="1">
        <v>6.6</v>
      </c>
      <c r="E12" s="53" t="s">
        <v>32</v>
      </c>
      <c r="F12" s="51"/>
    </row>
    <row r="13" spans="1:6" ht="44.4" customHeight="1" x14ac:dyDescent="0.3">
      <c r="A13" s="50"/>
      <c r="B13" s="6" t="s">
        <v>14</v>
      </c>
      <c r="C13" s="6" t="s">
        <v>9</v>
      </c>
      <c r="D13" s="1" t="s">
        <v>27</v>
      </c>
      <c r="E13" s="54"/>
      <c r="F13" s="52"/>
    </row>
    <row r="14" spans="1:6" ht="82.8" x14ac:dyDescent="0.3">
      <c r="A14" s="6" t="s">
        <v>15</v>
      </c>
      <c r="B14" s="6"/>
      <c r="C14" s="6" t="s">
        <v>16</v>
      </c>
      <c r="D14" s="1">
        <v>1306.8699999999999</v>
      </c>
      <c r="E14" s="5" t="s">
        <v>33</v>
      </c>
      <c r="F14" s="6" t="s">
        <v>17</v>
      </c>
    </row>
  </sheetData>
  <mergeCells count="16">
    <mergeCell ref="A1:B1"/>
    <mergeCell ref="A2:F2"/>
    <mergeCell ref="E3:E5"/>
    <mergeCell ref="A4:A5"/>
    <mergeCell ref="A6:A7"/>
    <mergeCell ref="E6:E7"/>
    <mergeCell ref="F6:F7"/>
    <mergeCell ref="A12:A13"/>
    <mergeCell ref="E12:E13"/>
    <mergeCell ref="F12:F13"/>
    <mergeCell ref="A8:A9"/>
    <mergeCell ref="E8:E9"/>
    <mergeCell ref="F8:F9"/>
    <mergeCell ref="A10:A11"/>
    <mergeCell ref="E10:E11"/>
    <mergeCell ref="F10:F11"/>
  </mergeCells>
  <hyperlinks>
    <hyperlink ref="E10:E11" r:id="rId1" display="Приложение № 1 к приказу Департамента экономической политики и развития города Москвы от 23.11.2022 №450"/>
    <hyperlink ref="E14" r:id="rId2" display="\\vcs-fs01.vc.local\UserDocs\ryabokon.t\My Documents\1\ТАРИФЫ\Тариф ТКО с 01.12.2022   №_205_Р_20_11_2022.pdf"/>
    <hyperlink ref="E12:E13" r:id="rId3" display="Приложение № 1 к приказу Департамента экономической политики и развития города Москвы от 23.11.2022 №45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4" zoomScale="60" zoomScaleNormal="60" workbookViewId="0">
      <selection activeCell="A6" sqref="A6:F8"/>
    </sheetView>
  </sheetViews>
  <sheetFormatPr defaultRowHeight="14.4" x14ac:dyDescent="0.3"/>
  <cols>
    <col min="1" max="1" width="31.88671875" customWidth="1"/>
    <col min="2" max="2" width="17.5546875" customWidth="1"/>
    <col min="3" max="3" width="15.109375" customWidth="1"/>
    <col min="4" max="4" width="19.44140625" customWidth="1"/>
    <col min="5" max="5" width="24.6640625" customWidth="1"/>
    <col min="6" max="6" width="22.33203125" customWidth="1"/>
    <col min="8" max="8" width="38.6640625" bestFit="1" customWidth="1"/>
    <col min="9" max="13" width="11.5546875" customWidth="1"/>
  </cols>
  <sheetData>
    <row r="1" spans="1:6" ht="41.4" x14ac:dyDescent="0.3">
      <c r="A1" s="55" t="s">
        <v>0</v>
      </c>
      <c r="B1" s="56"/>
      <c r="C1" s="7" t="s">
        <v>1</v>
      </c>
      <c r="D1" s="7" t="s">
        <v>29</v>
      </c>
      <c r="E1" s="7" t="s">
        <v>2</v>
      </c>
      <c r="F1" s="7" t="s">
        <v>3</v>
      </c>
    </row>
    <row r="2" spans="1:6" x14ac:dyDescent="0.3">
      <c r="A2" s="57" t="s">
        <v>12</v>
      </c>
      <c r="B2" s="58"/>
      <c r="C2" s="58"/>
      <c r="D2" s="58"/>
      <c r="E2" s="58"/>
      <c r="F2" s="59"/>
    </row>
    <row r="3" spans="1:6" ht="93.6" customHeight="1" x14ac:dyDescent="0.3">
      <c r="A3" s="6" t="s">
        <v>34</v>
      </c>
      <c r="B3" s="6" t="s">
        <v>11</v>
      </c>
      <c r="C3" s="6" t="s">
        <v>5</v>
      </c>
      <c r="D3" s="1">
        <v>2902.94</v>
      </c>
      <c r="E3" s="51" t="s">
        <v>36</v>
      </c>
      <c r="F3" s="3" t="s">
        <v>13</v>
      </c>
    </row>
    <row r="4" spans="1:6" ht="77.099999999999994" customHeight="1" x14ac:dyDescent="0.3">
      <c r="A4" s="50" t="s">
        <v>35</v>
      </c>
      <c r="B4" s="6" t="s">
        <v>4</v>
      </c>
      <c r="C4" s="6" t="s">
        <v>6</v>
      </c>
      <c r="D4" s="2">
        <f>ROUND(D3*0.0599+D9,2)</f>
        <v>225.77</v>
      </c>
      <c r="E4" s="52"/>
      <c r="F4" s="3" t="s">
        <v>19</v>
      </c>
    </row>
    <row r="5" spans="1:6" ht="71.099999999999994" customHeight="1" x14ac:dyDescent="0.3">
      <c r="A5" s="50"/>
      <c r="B5" s="6" t="s">
        <v>7</v>
      </c>
      <c r="C5" s="6" t="s">
        <v>8</v>
      </c>
      <c r="D5" s="6">
        <f>ROUND(D4*3.23,2)</f>
        <v>729.24</v>
      </c>
      <c r="E5" s="60"/>
      <c r="F5" s="4" t="s">
        <v>20</v>
      </c>
    </row>
    <row r="6" spans="1:6" ht="72" customHeight="1" x14ac:dyDescent="0.3">
      <c r="A6" s="6" t="s">
        <v>34</v>
      </c>
      <c r="B6" s="6" t="s">
        <v>11</v>
      </c>
      <c r="C6" s="6" t="s">
        <v>5</v>
      </c>
      <c r="D6" s="1">
        <v>3002.32</v>
      </c>
      <c r="E6" s="51" t="s">
        <v>37</v>
      </c>
      <c r="F6" s="3" t="s">
        <v>13</v>
      </c>
    </row>
    <row r="7" spans="1:6" ht="55.5" customHeight="1" x14ac:dyDescent="0.3">
      <c r="A7" s="50" t="s">
        <v>35</v>
      </c>
      <c r="B7" s="6" t="s">
        <v>4</v>
      </c>
      <c r="C7" s="6" t="s">
        <v>6</v>
      </c>
      <c r="D7" s="2">
        <f>ROUND(D6*0.0599+D9,2)</f>
        <v>231.72</v>
      </c>
      <c r="E7" s="52"/>
      <c r="F7" s="3" t="s">
        <v>19</v>
      </c>
    </row>
    <row r="8" spans="1:6" ht="68.099999999999994" customHeight="1" x14ac:dyDescent="0.3">
      <c r="A8" s="50"/>
      <c r="B8" s="6" t="s">
        <v>7</v>
      </c>
      <c r="C8" s="6" t="s">
        <v>8</v>
      </c>
      <c r="D8" s="6">
        <f>ROUND(D7*3.23,2)</f>
        <v>748.46</v>
      </c>
      <c r="E8" s="60"/>
      <c r="F8" s="4" t="s">
        <v>20</v>
      </c>
    </row>
    <row r="9" spans="1:6" ht="37.5" customHeight="1" x14ac:dyDescent="0.3">
      <c r="A9" s="50" t="s">
        <v>23</v>
      </c>
      <c r="B9" s="6" t="s">
        <v>4</v>
      </c>
      <c r="C9" s="6" t="s">
        <v>6</v>
      </c>
      <c r="D9" s="2">
        <v>51.88</v>
      </c>
      <c r="E9" s="51" t="s">
        <v>31</v>
      </c>
      <c r="F9" s="51" t="s">
        <v>25</v>
      </c>
    </row>
    <row r="10" spans="1:6" ht="162.9" customHeight="1" x14ac:dyDescent="0.3">
      <c r="A10" s="50"/>
      <c r="B10" s="6" t="s">
        <v>7</v>
      </c>
      <c r="C10" s="6" t="s">
        <v>8</v>
      </c>
      <c r="D10" s="4">
        <f>ROUND(D9*4.33,2)</f>
        <v>224.64</v>
      </c>
      <c r="E10" s="52"/>
      <c r="F10" s="52"/>
    </row>
    <row r="11" spans="1:6" ht="27.6" x14ac:dyDescent="0.3">
      <c r="A11" s="50" t="s">
        <v>24</v>
      </c>
      <c r="B11" s="6" t="s">
        <v>4</v>
      </c>
      <c r="C11" s="6" t="s">
        <v>6</v>
      </c>
      <c r="D11" s="2">
        <v>56.07</v>
      </c>
      <c r="E11" s="51" t="s">
        <v>31</v>
      </c>
      <c r="F11" s="51" t="s">
        <v>26</v>
      </c>
    </row>
    <row r="12" spans="1:6" ht="110.1" customHeight="1" x14ac:dyDescent="0.3">
      <c r="A12" s="50"/>
      <c r="B12" s="6" t="s">
        <v>7</v>
      </c>
      <c r="C12" s="6" t="s">
        <v>8</v>
      </c>
      <c r="D12" s="4">
        <f>ROUND(D11*7.56,2)</f>
        <v>423.89</v>
      </c>
      <c r="E12" s="52"/>
      <c r="F12" s="52"/>
    </row>
    <row r="13" spans="1:6" ht="44.4" customHeight="1" x14ac:dyDescent="0.3">
      <c r="A13" s="50" t="s">
        <v>18</v>
      </c>
      <c r="B13" s="6" t="s">
        <v>10</v>
      </c>
      <c r="C13" s="6" t="s">
        <v>9</v>
      </c>
      <c r="D13" s="1">
        <v>6.6</v>
      </c>
      <c r="E13" s="53" t="s">
        <v>32</v>
      </c>
      <c r="F13" s="51"/>
    </row>
    <row r="14" spans="1:6" ht="44.4" customHeight="1" x14ac:dyDescent="0.3">
      <c r="A14" s="50"/>
      <c r="B14" s="6" t="s">
        <v>14</v>
      </c>
      <c r="C14" s="6" t="s">
        <v>9</v>
      </c>
      <c r="D14" s="1" t="s">
        <v>27</v>
      </c>
      <c r="E14" s="54"/>
      <c r="F14" s="52"/>
    </row>
    <row r="15" spans="1:6" ht="82.8" x14ac:dyDescent="0.3">
      <c r="A15" s="6" t="s">
        <v>15</v>
      </c>
      <c r="B15" s="6"/>
      <c r="C15" s="6" t="s">
        <v>16</v>
      </c>
      <c r="D15" s="1">
        <v>1306.8699999999999</v>
      </c>
      <c r="E15" s="5" t="s">
        <v>33</v>
      </c>
      <c r="F15" s="6" t="s">
        <v>17</v>
      </c>
    </row>
  </sheetData>
  <mergeCells count="15">
    <mergeCell ref="A1:B1"/>
    <mergeCell ref="A2:F2"/>
    <mergeCell ref="E3:E5"/>
    <mergeCell ref="A4:A5"/>
    <mergeCell ref="A9:A10"/>
    <mergeCell ref="E9:E10"/>
    <mergeCell ref="F9:F10"/>
    <mergeCell ref="A13:A14"/>
    <mergeCell ref="E13:E14"/>
    <mergeCell ref="F13:F14"/>
    <mergeCell ref="E6:E8"/>
    <mergeCell ref="A7:A8"/>
    <mergeCell ref="A11:A12"/>
    <mergeCell ref="E11:E12"/>
    <mergeCell ref="F11:F12"/>
  </mergeCells>
  <hyperlinks>
    <hyperlink ref="E15" r:id="rId1" display="\\vcs-fs01.vc.local\UserDocs\ryabokon.t\My Documents\1\ТАРИФЫ\Тариф ТКО с 01.12.2022   №_205_Р_20_11_2022.pdf"/>
    <hyperlink ref="E13:E14" r:id="rId2" display="Приложение № 1 к приказу Департамента экономической политики и развития города Москвы от 23.11.2022 №450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Контрольная точка</vt:lpstr>
      <vt:lpstr>Лист1</vt:lpstr>
      <vt:lpstr>ВК Комфорт</vt:lpstr>
      <vt:lpstr>Сервис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ryabokon.t@comfort-group.ru</dc:creator>
  <cp:lastModifiedBy>Симукова Евгения</cp:lastModifiedBy>
  <dcterms:created xsi:type="dcterms:W3CDTF">2019-07-04T13:20:34Z</dcterms:created>
  <dcterms:modified xsi:type="dcterms:W3CDTF">2025-08-04T10:25:50Z</dcterms:modified>
</cp:coreProperties>
</file>